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9440" windowHeight="15600" tabRatio="726" firstSheet="3" activeTab="3"/>
  </bookViews>
  <sheets>
    <sheet name="ПереченьГАД" sheetId="10" state="hidden" r:id="rId1"/>
    <sheet name="ПереченьИФД" sheetId="9" state="hidden" r:id="rId2"/>
    <sheet name="Нормативы" sheetId="4" state="hidden" r:id="rId3"/>
    <sheet name="Источники" sheetId="7" r:id="rId4"/>
    <sheet name="Доходы" sheetId="8" state="hidden" r:id="rId5"/>
    <sheet name="РзПз" sheetId="11" state="hidden" r:id="rId6"/>
    <sheet name="Ведомственная" sheetId="2" r:id="rId7"/>
  </sheets>
  <externalReferences>
    <externalReference r:id="rId8"/>
  </externalReferences>
  <definedNames>
    <definedName name="__bookmark_5" localSheetId="1">ПереченьИФД!$B$3:$C$11</definedName>
    <definedName name="__bookmark_6" localSheetId="0">Источники!#REF!</definedName>
    <definedName name="__bookmark_6" localSheetId="1">ПереченьИФД!#REF!</definedName>
    <definedName name="__bookmark_6" localSheetId="5">Источники!#REF!</definedName>
    <definedName name="_xlnm.Print_Titles" localSheetId="6">Ведомственная!$6:$6</definedName>
    <definedName name="_xlnm.Print_Titles" localSheetId="4">Доходы!$6:$6</definedName>
    <definedName name="_xlnm.Print_Titles" localSheetId="2">Нормативы!$6:$6</definedName>
    <definedName name="_xlnm.Print_Titles" localSheetId="0">ПереченьГАД!#REF!</definedName>
    <definedName name="_xlnm.Print_Titles" localSheetId="5">РзПз!#REF!</definedName>
    <definedName name="_xlnm.Print_Area" localSheetId="6">Ведомственная!$A$1:$J$165</definedName>
    <definedName name="_xlnm.Print_Area" localSheetId="3">Источники!$A$1:$E$18</definedName>
    <definedName name="_xlnm.Print_Area" localSheetId="0">ПереченьГАД!$A$1:$C$35</definedName>
    <definedName name="_xlnm.Print_Area" localSheetId="5">РзПз!$A$1:$G$35</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82" i="2"/>
  <c r="L82"/>
  <c r="J82"/>
  <c r="N82" s="1"/>
  <c r="I81"/>
  <c r="M81" s="1"/>
  <c r="H81"/>
  <c r="L81" s="1"/>
  <c r="J81" l="1"/>
  <c r="N81" s="1"/>
  <c r="L18"/>
  <c r="O18" s="1"/>
  <c r="L19"/>
  <c r="L20"/>
  <c r="L25"/>
  <c r="L27"/>
  <c r="L32"/>
  <c r="M32"/>
  <c r="N32"/>
  <c r="L37"/>
  <c r="M37"/>
  <c r="L42"/>
  <c r="L44"/>
  <c r="L51"/>
  <c r="M51"/>
  <c r="N51"/>
  <c r="L52"/>
  <c r="M52"/>
  <c r="N52"/>
  <c r="L58"/>
  <c r="M58"/>
  <c r="L60"/>
  <c r="M60"/>
  <c r="N60"/>
  <c r="L62"/>
  <c r="L64"/>
  <c r="M64"/>
  <c r="N64"/>
  <c r="L69"/>
  <c r="L71"/>
  <c r="L73"/>
  <c r="L75"/>
  <c r="L77"/>
  <c r="L87"/>
  <c r="M87"/>
  <c r="N87"/>
  <c r="L95"/>
  <c r="L100"/>
  <c r="L106"/>
  <c r="M106"/>
  <c r="N106"/>
  <c r="L108"/>
  <c r="M108"/>
  <c r="N108"/>
  <c r="L110"/>
  <c r="M110"/>
  <c r="N110"/>
  <c r="L112"/>
  <c r="M112"/>
  <c r="N112"/>
  <c r="L117"/>
  <c r="L119"/>
  <c r="L121"/>
  <c r="M121"/>
  <c r="L123"/>
  <c r="M123"/>
  <c r="L125"/>
  <c r="L127"/>
  <c r="M127"/>
  <c r="M129"/>
  <c r="N129"/>
  <c r="L136"/>
  <c r="L137"/>
  <c r="M137"/>
  <c r="N137"/>
  <c r="L138"/>
  <c r="M138"/>
  <c r="N138"/>
  <c r="L140"/>
  <c r="L142"/>
  <c r="M143"/>
  <c r="N143"/>
  <c r="L144"/>
  <c r="M144"/>
  <c r="N144"/>
  <c r="L150"/>
  <c r="L155"/>
  <c r="M155"/>
  <c r="N155"/>
  <c r="L157"/>
  <c r="M157"/>
  <c r="N157"/>
  <c r="L163"/>
  <c r="L164"/>
  <c r="M164"/>
  <c r="N164"/>
  <c r="L13"/>
  <c r="H129"/>
  <c r="L129" s="1"/>
  <c r="D42" i="8"/>
  <c r="E42"/>
  <c r="C42"/>
  <c r="C52"/>
  <c r="C51" s="1"/>
  <c r="E51"/>
  <c r="D51"/>
  <c r="O13" i="2" l="1"/>
  <c r="Q13"/>
  <c r="Q18"/>
  <c r="J128"/>
  <c r="N128" s="1"/>
  <c r="I128"/>
  <c r="M128" s="1"/>
  <c r="H128"/>
  <c r="L128" s="1"/>
  <c r="L135"/>
  <c r="P135" s="1"/>
  <c r="J127"/>
  <c r="N127" s="1"/>
  <c r="I140"/>
  <c r="M140" s="1"/>
  <c r="J135" l="1"/>
  <c r="N135" s="1"/>
  <c r="R164" s="1"/>
  <c r="M135"/>
  <c r="I69"/>
  <c r="M69" s="1"/>
  <c r="I71"/>
  <c r="M71" s="1"/>
  <c r="I18"/>
  <c r="M18" s="1"/>
  <c r="P164" l="1"/>
  <c r="Q135"/>
  <c r="R135" s="1"/>
  <c r="H41"/>
  <c r="I42"/>
  <c r="J42" l="1"/>
  <c r="M42"/>
  <c r="L41"/>
  <c r="I41"/>
  <c r="E7" i="7"/>
  <c r="D7"/>
  <c r="C7"/>
  <c r="G6" i="11"/>
  <c r="F6"/>
  <c r="E6"/>
  <c r="M41" i="2" l="1"/>
  <c r="J41"/>
  <c r="N41" s="1"/>
  <c r="N42"/>
  <c r="J4"/>
  <c r="I4"/>
  <c r="H4"/>
  <c r="D60" i="8" l="1"/>
  <c r="D59" s="1"/>
  <c r="E60"/>
  <c r="E59" s="1"/>
  <c r="C60"/>
  <c r="C59" s="1"/>
  <c r="D50"/>
  <c r="E50"/>
  <c r="C50"/>
  <c r="D9"/>
  <c r="E9"/>
  <c r="C9"/>
  <c r="H143" i="2"/>
  <c r="L143" s="1"/>
  <c r="B144"/>
  <c r="J63"/>
  <c r="N63" s="1"/>
  <c r="I63"/>
  <c r="M63" s="1"/>
  <c r="H63"/>
  <c r="L63" s="1"/>
  <c r="F33" i="11"/>
  <c r="G33"/>
  <c r="E33"/>
  <c r="B33"/>
  <c r="B11"/>
  <c r="I50" i="2"/>
  <c r="M50" s="1"/>
  <c r="J50"/>
  <c r="N50" s="1"/>
  <c r="H50"/>
  <c r="L50" s="1"/>
  <c r="J31" l="1"/>
  <c r="I31"/>
  <c r="H31"/>
  <c r="H30" l="1"/>
  <c r="L31"/>
  <c r="J30"/>
  <c r="N31"/>
  <c r="I30"/>
  <c r="M31"/>
  <c r="I19"/>
  <c r="M19" l="1"/>
  <c r="J19"/>
  <c r="N19" s="1"/>
  <c r="I29"/>
  <c r="M30"/>
  <c r="J29"/>
  <c r="N30"/>
  <c r="H29"/>
  <c r="L30"/>
  <c r="H134"/>
  <c r="L134" s="1"/>
  <c r="I125"/>
  <c r="M125" s="1"/>
  <c r="I95"/>
  <c r="I20"/>
  <c r="M20" s="1"/>
  <c r="J95" l="1"/>
  <c r="N95" s="1"/>
  <c r="M95"/>
  <c r="H28"/>
  <c r="L29"/>
  <c r="J28"/>
  <c r="N29"/>
  <c r="I28"/>
  <c r="M29"/>
  <c r="H149"/>
  <c r="L149" s="1"/>
  <c r="F11" i="11" l="1"/>
  <c r="M28" i="2"/>
  <c r="G11" i="11"/>
  <c r="N28" i="2"/>
  <c r="E11" i="11"/>
  <c r="L28" i="2"/>
  <c r="A6" i="10"/>
  <c r="I117" i="2" l="1"/>
  <c r="M117" s="1"/>
  <c r="J37" l="1"/>
  <c r="N37" s="1"/>
  <c r="J117"/>
  <c r="N117" s="1"/>
  <c r="D38" i="8"/>
  <c r="D37" s="1"/>
  <c r="D36" s="1"/>
  <c r="D35" s="1"/>
  <c r="D41"/>
  <c r="D40" s="1"/>
  <c r="D39" s="1"/>
  <c r="C40"/>
  <c r="C39" s="1"/>
  <c r="C37"/>
  <c r="C36" s="1"/>
  <c r="C35" s="1"/>
  <c r="E41" l="1"/>
  <c r="E40" s="1"/>
  <c r="E39" s="1"/>
  <c r="E38"/>
  <c r="E37" s="1"/>
  <c r="E36" s="1"/>
  <c r="E35" s="1"/>
  <c r="E29" i="11" l="1"/>
  <c r="I150" i="2"/>
  <c r="M150" s="1"/>
  <c r="I149" l="1"/>
  <c r="M149" s="1"/>
  <c r="J20"/>
  <c r="N20" s="1"/>
  <c r="F29" i="11"/>
  <c r="J150" i="2"/>
  <c r="N150" s="1"/>
  <c r="I25"/>
  <c r="M25" s="1"/>
  <c r="I27"/>
  <c r="M27" s="1"/>
  <c r="D30" i="8"/>
  <c r="E30" s="1"/>
  <c r="D22"/>
  <c r="E22" s="1"/>
  <c r="D27"/>
  <c r="E27" s="1"/>
  <c r="D25"/>
  <c r="E25" s="1"/>
  <c r="J27" i="2" l="1"/>
  <c r="N27" s="1"/>
  <c r="J25"/>
  <c r="N25" s="1"/>
  <c r="J149"/>
  <c r="N149" s="1"/>
  <c r="G29" i="11"/>
  <c r="B8" i="9"/>
  <c r="C8" i="8"/>
  <c r="D8"/>
  <c r="E8"/>
  <c r="C12"/>
  <c r="C18"/>
  <c r="C17" s="1"/>
  <c r="D18"/>
  <c r="D17" s="1"/>
  <c r="E18"/>
  <c r="E17" s="1"/>
  <c r="C21"/>
  <c r="D21"/>
  <c r="E21"/>
  <c r="C24"/>
  <c r="D24"/>
  <c r="E24"/>
  <c r="C26"/>
  <c r="D26"/>
  <c r="E26"/>
  <c r="C29"/>
  <c r="C28" s="1"/>
  <c r="D29"/>
  <c r="D28" s="1"/>
  <c r="E29"/>
  <c r="E28" s="1"/>
  <c r="C33"/>
  <c r="C32" s="1"/>
  <c r="C31" s="1"/>
  <c r="D34"/>
  <c r="D33" s="1"/>
  <c r="D32" s="1"/>
  <c r="D31" s="1"/>
  <c r="D48"/>
  <c r="D47" s="1"/>
  <c r="C48"/>
  <c r="C47" s="1"/>
  <c r="E48"/>
  <c r="E47" s="1"/>
  <c r="C55"/>
  <c r="D55"/>
  <c r="E55"/>
  <c r="C57"/>
  <c r="E57"/>
  <c r="H93" i="2" l="1"/>
  <c r="L93" s="1"/>
  <c r="C54" i="8"/>
  <c r="C46" s="1"/>
  <c r="D23"/>
  <c r="D20" s="1"/>
  <c r="C23"/>
  <c r="C20" s="1"/>
  <c r="C11"/>
  <c r="E23"/>
  <c r="E20" s="1"/>
  <c r="D12"/>
  <c r="M93" i="2" s="1"/>
  <c r="E54" i="8"/>
  <c r="E46" s="1"/>
  <c r="E45" s="1"/>
  <c r="E12"/>
  <c r="N93" i="2" s="1"/>
  <c r="D57" i="8"/>
  <c r="D54" s="1"/>
  <c r="D46" s="1"/>
  <c r="D45" s="1"/>
  <c r="E34"/>
  <c r="E33" s="1"/>
  <c r="E32" s="1"/>
  <c r="E31" s="1"/>
  <c r="I119" i="2"/>
  <c r="M119" s="1"/>
  <c r="I62"/>
  <c r="M62" s="1"/>
  <c r="I75"/>
  <c r="M75" s="1"/>
  <c r="H72"/>
  <c r="L72" s="1"/>
  <c r="I77"/>
  <c r="M77" s="1"/>
  <c r="I73"/>
  <c r="M73" s="1"/>
  <c r="I163"/>
  <c r="M163" s="1"/>
  <c r="I142"/>
  <c r="M142" s="1"/>
  <c r="I13"/>
  <c r="M13" s="1"/>
  <c r="J49"/>
  <c r="N49" s="1"/>
  <c r="I136"/>
  <c r="I100"/>
  <c r="M100" s="1"/>
  <c r="I44"/>
  <c r="M44" s="1"/>
  <c r="H162"/>
  <c r="L162" s="1"/>
  <c r="I154"/>
  <c r="M154" s="1"/>
  <c r="J154"/>
  <c r="N154" s="1"/>
  <c r="I156"/>
  <c r="M156" s="1"/>
  <c r="J156"/>
  <c r="N156" s="1"/>
  <c r="H154"/>
  <c r="L154" s="1"/>
  <c r="H156"/>
  <c r="L156" s="1"/>
  <c r="H139"/>
  <c r="L139" s="1"/>
  <c r="H141"/>
  <c r="L141" s="1"/>
  <c r="I116"/>
  <c r="M116" s="1"/>
  <c r="J116"/>
  <c r="N116" s="1"/>
  <c r="I126"/>
  <c r="M126" s="1"/>
  <c r="H126"/>
  <c r="L126" s="1"/>
  <c r="H124"/>
  <c r="L124" s="1"/>
  <c r="H122"/>
  <c r="L122" s="1"/>
  <c r="H120"/>
  <c r="L120" s="1"/>
  <c r="H118"/>
  <c r="L118" s="1"/>
  <c r="H116"/>
  <c r="L116" s="1"/>
  <c r="I105"/>
  <c r="M105" s="1"/>
  <c r="J105"/>
  <c r="N105" s="1"/>
  <c r="I107"/>
  <c r="M107" s="1"/>
  <c r="J107"/>
  <c r="N107" s="1"/>
  <c r="I109"/>
  <c r="M109" s="1"/>
  <c r="J109"/>
  <c r="N109" s="1"/>
  <c r="I111"/>
  <c r="M111" s="1"/>
  <c r="J111"/>
  <c r="N111" s="1"/>
  <c r="H111"/>
  <c r="L111" s="1"/>
  <c r="H109"/>
  <c r="L109" s="1"/>
  <c r="H107"/>
  <c r="L107" s="1"/>
  <c r="H105"/>
  <c r="L105" s="1"/>
  <c r="I94"/>
  <c r="M94" s="1"/>
  <c r="J94"/>
  <c r="N94" s="1"/>
  <c r="H99"/>
  <c r="L99" s="1"/>
  <c r="H94"/>
  <c r="L94" s="1"/>
  <c r="I86"/>
  <c r="M86" s="1"/>
  <c r="J86"/>
  <c r="N86" s="1"/>
  <c r="H86"/>
  <c r="L86" s="1"/>
  <c r="I70"/>
  <c r="M70" s="1"/>
  <c r="H68"/>
  <c r="L68" s="1"/>
  <c r="H70"/>
  <c r="L70" s="1"/>
  <c r="H74"/>
  <c r="L74" s="1"/>
  <c r="H76"/>
  <c r="L76" s="1"/>
  <c r="H57"/>
  <c r="L57" s="1"/>
  <c r="I59"/>
  <c r="M59" s="1"/>
  <c r="J59"/>
  <c r="N59" s="1"/>
  <c r="H59"/>
  <c r="L59" s="1"/>
  <c r="H61"/>
  <c r="L61" s="1"/>
  <c r="I49"/>
  <c r="M49" s="1"/>
  <c r="H49"/>
  <c r="L49" s="1"/>
  <c r="H43"/>
  <c r="I36"/>
  <c r="M36" s="1"/>
  <c r="J36"/>
  <c r="N36" s="1"/>
  <c r="H36"/>
  <c r="L36" s="1"/>
  <c r="H26"/>
  <c r="L26" s="1"/>
  <c r="J26"/>
  <c r="N26" s="1"/>
  <c r="I26"/>
  <c r="M26" s="1"/>
  <c r="I24"/>
  <c r="M24" s="1"/>
  <c r="J24"/>
  <c r="N24" s="1"/>
  <c r="H24"/>
  <c r="L24" s="1"/>
  <c r="I17"/>
  <c r="M17" s="1"/>
  <c r="H17"/>
  <c r="L17" s="1"/>
  <c r="I12"/>
  <c r="H12"/>
  <c r="H153" l="1"/>
  <c r="L153" s="1"/>
  <c r="C7" i="8"/>
  <c r="J104" i="2"/>
  <c r="N104" s="1"/>
  <c r="I104"/>
  <c r="M104" s="1"/>
  <c r="L43"/>
  <c r="H40"/>
  <c r="L40" s="1"/>
  <c r="J136"/>
  <c r="N136" s="1"/>
  <c r="M136"/>
  <c r="I74"/>
  <c r="M74" s="1"/>
  <c r="C45" i="8"/>
  <c r="H92" i="2"/>
  <c r="L92" s="1"/>
  <c r="H133"/>
  <c r="L133" s="1"/>
  <c r="H56"/>
  <c r="L56" s="1"/>
  <c r="I72"/>
  <c r="M72" s="1"/>
  <c r="H152"/>
  <c r="L152" s="1"/>
  <c r="J35"/>
  <c r="N35" s="1"/>
  <c r="J103"/>
  <c r="N103" s="1"/>
  <c r="H161"/>
  <c r="L161" s="1"/>
  <c r="J163"/>
  <c r="N163" s="1"/>
  <c r="H35"/>
  <c r="L35" s="1"/>
  <c r="I35"/>
  <c r="M35" s="1"/>
  <c r="I103"/>
  <c r="M103" s="1"/>
  <c r="I134"/>
  <c r="M134" s="1"/>
  <c r="J142"/>
  <c r="N142" s="1"/>
  <c r="I23"/>
  <c r="M23" s="1"/>
  <c r="J153"/>
  <c r="N153" s="1"/>
  <c r="I118"/>
  <c r="M118" s="1"/>
  <c r="H98"/>
  <c r="L98" s="1"/>
  <c r="J100"/>
  <c r="N100" s="1"/>
  <c r="J44"/>
  <c r="N44" s="1"/>
  <c r="J18"/>
  <c r="N18" s="1"/>
  <c r="I11"/>
  <c r="J13"/>
  <c r="N13" s="1"/>
  <c r="H11"/>
  <c r="J140"/>
  <c r="N140" s="1"/>
  <c r="H48"/>
  <c r="L48" s="1"/>
  <c r="J48"/>
  <c r="N48" s="1"/>
  <c r="I48"/>
  <c r="M48" s="1"/>
  <c r="H16"/>
  <c r="L16" s="1"/>
  <c r="I16"/>
  <c r="M16" s="1"/>
  <c r="H67"/>
  <c r="H85"/>
  <c r="L85" s="1"/>
  <c r="I85"/>
  <c r="M85" s="1"/>
  <c r="J77"/>
  <c r="N77" s="1"/>
  <c r="J62"/>
  <c r="N62" s="1"/>
  <c r="J85"/>
  <c r="N85" s="1"/>
  <c r="J73"/>
  <c r="N73" s="1"/>
  <c r="J69"/>
  <c r="N69" s="1"/>
  <c r="J71"/>
  <c r="N71" s="1"/>
  <c r="J75"/>
  <c r="N75" s="1"/>
  <c r="J58"/>
  <c r="N58" s="1"/>
  <c r="J125"/>
  <c r="N125" s="1"/>
  <c r="J121"/>
  <c r="N121" s="1"/>
  <c r="J119"/>
  <c r="N119" s="1"/>
  <c r="J123"/>
  <c r="N123" s="1"/>
  <c r="I141"/>
  <c r="M141" s="1"/>
  <c r="I139"/>
  <c r="M139" s="1"/>
  <c r="I124"/>
  <c r="M124" s="1"/>
  <c r="I120"/>
  <c r="M120" s="1"/>
  <c r="I122"/>
  <c r="M122" s="1"/>
  <c r="H104"/>
  <c r="L104" s="1"/>
  <c r="J23"/>
  <c r="N23" s="1"/>
  <c r="D11" i="8"/>
  <c r="D7" s="1"/>
  <c r="D62" s="1"/>
  <c r="I92" i="2"/>
  <c r="M92" s="1"/>
  <c r="E11" i="8"/>
  <c r="E7" s="1"/>
  <c r="E62" s="1"/>
  <c r="J92" i="2"/>
  <c r="N92" s="1"/>
  <c r="H115"/>
  <c r="L115" s="1"/>
  <c r="I153"/>
  <c r="M153" s="1"/>
  <c r="I43"/>
  <c r="I68"/>
  <c r="M68" s="1"/>
  <c r="I99"/>
  <c r="M99" s="1"/>
  <c r="I162"/>
  <c r="M162" s="1"/>
  <c r="I76"/>
  <c r="M76" s="1"/>
  <c r="I57"/>
  <c r="M57" s="1"/>
  <c r="I61"/>
  <c r="M61" s="1"/>
  <c r="H23"/>
  <c r="L23" s="1"/>
  <c r="J126"/>
  <c r="N126" s="1"/>
  <c r="L67" l="1"/>
  <c r="I22"/>
  <c r="M22" s="1"/>
  <c r="M43"/>
  <c r="I40"/>
  <c r="M40" s="1"/>
  <c r="H114"/>
  <c r="L114" s="1"/>
  <c r="C62" i="8"/>
  <c r="C14" i="7" s="1"/>
  <c r="C13" s="1"/>
  <c r="C12" s="1"/>
  <c r="C11" s="1"/>
  <c r="H91" i="2"/>
  <c r="L91" s="1"/>
  <c r="H132"/>
  <c r="L132" s="1"/>
  <c r="J17"/>
  <c r="N17" s="1"/>
  <c r="J152"/>
  <c r="N152" s="1"/>
  <c r="I161"/>
  <c r="M161" s="1"/>
  <c r="H103"/>
  <c r="L103" s="1"/>
  <c r="J134"/>
  <c r="N134" s="1"/>
  <c r="J141"/>
  <c r="N141" s="1"/>
  <c r="I102"/>
  <c r="M102" s="1"/>
  <c r="I34"/>
  <c r="M34" s="1"/>
  <c r="H34"/>
  <c r="L34" s="1"/>
  <c r="J162"/>
  <c r="N162" s="1"/>
  <c r="H160"/>
  <c r="L160" s="1"/>
  <c r="J102"/>
  <c r="N102" s="1"/>
  <c r="J34"/>
  <c r="N34" s="1"/>
  <c r="H151"/>
  <c r="L151" s="1"/>
  <c r="I152"/>
  <c r="M152" s="1"/>
  <c r="J99"/>
  <c r="N99" s="1"/>
  <c r="I98"/>
  <c r="M98" s="1"/>
  <c r="H97"/>
  <c r="L97" s="1"/>
  <c r="H39"/>
  <c r="L39" s="1"/>
  <c r="J43"/>
  <c r="H22"/>
  <c r="L22" s="1"/>
  <c r="J22"/>
  <c r="N22" s="1"/>
  <c r="I21"/>
  <c r="M21" s="1"/>
  <c r="H10"/>
  <c r="J12"/>
  <c r="I10"/>
  <c r="J139"/>
  <c r="N139" s="1"/>
  <c r="I133"/>
  <c r="M133" s="1"/>
  <c r="J91"/>
  <c r="N91" s="1"/>
  <c r="I91"/>
  <c r="M91" s="1"/>
  <c r="I47"/>
  <c r="M47" s="1"/>
  <c r="J47"/>
  <c r="N47" s="1"/>
  <c r="H47"/>
  <c r="L47" s="1"/>
  <c r="H15"/>
  <c r="L15" s="1"/>
  <c r="I15"/>
  <c r="M15" s="1"/>
  <c r="I67"/>
  <c r="M67" s="1"/>
  <c r="J57"/>
  <c r="N57" s="1"/>
  <c r="J74"/>
  <c r="N74" s="1"/>
  <c r="J70"/>
  <c r="N70" s="1"/>
  <c r="J68"/>
  <c r="N68" s="1"/>
  <c r="J72"/>
  <c r="N72" s="1"/>
  <c r="J84"/>
  <c r="N84" s="1"/>
  <c r="J61"/>
  <c r="N61" s="1"/>
  <c r="J76"/>
  <c r="N76" s="1"/>
  <c r="I84"/>
  <c r="M84" s="1"/>
  <c r="H84"/>
  <c r="L84" s="1"/>
  <c r="H55"/>
  <c r="L55" s="1"/>
  <c r="J122"/>
  <c r="N122" s="1"/>
  <c r="J118"/>
  <c r="N118" s="1"/>
  <c r="J120"/>
  <c r="N120" s="1"/>
  <c r="J124"/>
  <c r="N124" s="1"/>
  <c r="I115"/>
  <c r="M115" s="1"/>
  <c r="I56"/>
  <c r="M56" s="1"/>
  <c r="I169"/>
  <c r="I178" s="1"/>
  <c r="D14" i="7"/>
  <c r="D13" s="1"/>
  <c r="D12" s="1"/>
  <c r="D11" s="1"/>
  <c r="J169" i="2"/>
  <c r="E14" i="7"/>
  <c r="E13" s="1"/>
  <c r="E12" s="1"/>
  <c r="E11" s="1"/>
  <c r="N43" i="2" l="1"/>
  <c r="J40"/>
  <c r="N40" s="1"/>
  <c r="I114"/>
  <c r="M114" s="1"/>
  <c r="H169"/>
  <c r="H173" s="1"/>
  <c r="J173"/>
  <c r="J178"/>
  <c r="H90"/>
  <c r="L90" s="1"/>
  <c r="H131"/>
  <c r="L131" s="1"/>
  <c r="J16"/>
  <c r="N16" s="1"/>
  <c r="J133"/>
  <c r="N133" s="1"/>
  <c r="I151"/>
  <c r="M151" s="1"/>
  <c r="H148"/>
  <c r="L148" s="1"/>
  <c r="E30" i="11"/>
  <c r="J33" i="2"/>
  <c r="N33" s="1"/>
  <c r="G24" i="11"/>
  <c r="H159" i="2"/>
  <c r="L159" s="1"/>
  <c r="J161"/>
  <c r="N161" s="1"/>
  <c r="H33"/>
  <c r="L33" s="1"/>
  <c r="I33"/>
  <c r="M33" s="1"/>
  <c r="F24" i="11"/>
  <c r="H102" i="2"/>
  <c r="L102" s="1"/>
  <c r="I160"/>
  <c r="M160" s="1"/>
  <c r="J151"/>
  <c r="N151" s="1"/>
  <c r="J115"/>
  <c r="N115" s="1"/>
  <c r="H96"/>
  <c r="L96" s="1"/>
  <c r="I97"/>
  <c r="M97" s="1"/>
  <c r="J98"/>
  <c r="N98" s="1"/>
  <c r="H38"/>
  <c r="L38" s="1"/>
  <c r="I39"/>
  <c r="M39" s="1"/>
  <c r="F10" i="11"/>
  <c r="J21" i="2"/>
  <c r="N21" s="1"/>
  <c r="H21"/>
  <c r="L21" s="1"/>
  <c r="I9"/>
  <c r="J11"/>
  <c r="H9"/>
  <c r="I173"/>
  <c r="I132"/>
  <c r="M132" s="1"/>
  <c r="I90"/>
  <c r="M90" s="1"/>
  <c r="J90"/>
  <c r="N90" s="1"/>
  <c r="H46"/>
  <c r="L46" s="1"/>
  <c r="J46"/>
  <c r="N46" s="1"/>
  <c r="I46"/>
  <c r="M46" s="1"/>
  <c r="H14"/>
  <c r="I14"/>
  <c r="M14" s="1"/>
  <c r="H54"/>
  <c r="L54" s="1"/>
  <c r="H83"/>
  <c r="I83"/>
  <c r="J83"/>
  <c r="J67"/>
  <c r="N67" s="1"/>
  <c r="J56"/>
  <c r="N56" s="1"/>
  <c r="I66"/>
  <c r="M66" s="1"/>
  <c r="I55"/>
  <c r="M55" s="1"/>
  <c r="H113"/>
  <c r="L113" s="1"/>
  <c r="M83" l="1"/>
  <c r="I80"/>
  <c r="N83"/>
  <c r="J80"/>
  <c r="L83"/>
  <c r="H80"/>
  <c r="H89"/>
  <c r="H8"/>
  <c r="L14"/>
  <c r="J114"/>
  <c r="N114" s="1"/>
  <c r="H130"/>
  <c r="L130" s="1"/>
  <c r="J132"/>
  <c r="N132" s="1"/>
  <c r="E27" i="11"/>
  <c r="J15" i="2"/>
  <c r="N15" s="1"/>
  <c r="I148"/>
  <c r="M148" s="1"/>
  <c r="F30" i="11"/>
  <c r="J148" i="2"/>
  <c r="N148" s="1"/>
  <c r="G30" i="11"/>
  <c r="I159" i="2"/>
  <c r="M159" s="1"/>
  <c r="E24" i="11"/>
  <c r="F12"/>
  <c r="E12"/>
  <c r="J160" i="2"/>
  <c r="N160" s="1"/>
  <c r="H158"/>
  <c r="L158" s="1"/>
  <c r="E32" i="11"/>
  <c r="G12"/>
  <c r="H147" i="2"/>
  <c r="L147" s="1"/>
  <c r="E22" i="11"/>
  <c r="J97" i="2"/>
  <c r="N97" s="1"/>
  <c r="I96"/>
  <c r="M96" s="1"/>
  <c r="J39"/>
  <c r="N39" s="1"/>
  <c r="E13" i="11"/>
  <c r="I38" i="2"/>
  <c r="M38" s="1"/>
  <c r="E10" i="11"/>
  <c r="G10"/>
  <c r="E8"/>
  <c r="J10" i="2"/>
  <c r="F8" i="11"/>
  <c r="I131" i="2"/>
  <c r="M131" s="1"/>
  <c r="J89"/>
  <c r="N89" s="1"/>
  <c r="I89"/>
  <c r="M89" s="1"/>
  <c r="I45"/>
  <c r="M45" s="1"/>
  <c r="F15" i="11"/>
  <c r="J45" i="2"/>
  <c r="N45" s="1"/>
  <c r="G15" i="11"/>
  <c r="H45" i="2"/>
  <c r="L45" s="1"/>
  <c r="E15" i="11"/>
  <c r="E9"/>
  <c r="F9"/>
  <c r="J55" i="2"/>
  <c r="N55" s="1"/>
  <c r="I54"/>
  <c r="M54" s="1"/>
  <c r="I65"/>
  <c r="M65" s="1"/>
  <c r="G19" i="11"/>
  <c r="F19"/>
  <c r="E19"/>
  <c r="E17"/>
  <c r="J66" i="2"/>
  <c r="N66" s="1"/>
  <c r="I113"/>
  <c r="M113" s="1"/>
  <c r="E25" i="11"/>
  <c r="H101" i="2"/>
  <c r="L101" s="1"/>
  <c r="I8" l="1"/>
  <c r="F7" i="11" s="1"/>
  <c r="J14" i="2"/>
  <c r="N14" s="1"/>
  <c r="L89"/>
  <c r="H88"/>
  <c r="L88" s="1"/>
  <c r="L80"/>
  <c r="H79"/>
  <c r="N80"/>
  <c r="J79"/>
  <c r="M80"/>
  <c r="I79"/>
  <c r="E21" i="11"/>
  <c r="J131" i="2"/>
  <c r="N131" s="1"/>
  <c r="E26" i="11"/>
  <c r="J113" i="2"/>
  <c r="N113" s="1"/>
  <c r="J159"/>
  <c r="N159" s="1"/>
  <c r="F32" i="11"/>
  <c r="I158" i="2"/>
  <c r="M158" s="1"/>
  <c r="I147"/>
  <c r="M147" s="1"/>
  <c r="H146"/>
  <c r="L146" s="1"/>
  <c r="E31" i="11"/>
  <c r="J147" i="2"/>
  <c r="N147" s="1"/>
  <c r="F22" i="11"/>
  <c r="J96" i="2"/>
  <c r="N96" s="1"/>
  <c r="J38"/>
  <c r="N38" s="1"/>
  <c r="F13" i="11"/>
  <c r="J9" i="2"/>
  <c r="I130"/>
  <c r="M130" s="1"/>
  <c r="F27" i="11"/>
  <c r="F21"/>
  <c r="I88" i="2"/>
  <c r="M88" s="1"/>
  <c r="G21" i="11"/>
  <c r="G14"/>
  <c r="E14"/>
  <c r="F14"/>
  <c r="E7"/>
  <c r="G9"/>
  <c r="J65" i="2"/>
  <c r="N65" s="1"/>
  <c r="F18" i="11"/>
  <c r="F17"/>
  <c r="I53" i="2"/>
  <c r="M53" s="1"/>
  <c r="J54"/>
  <c r="N54" s="1"/>
  <c r="E23" i="11"/>
  <c r="F25"/>
  <c r="I101" i="2"/>
  <c r="M101" s="1"/>
  <c r="G27" i="11" l="1"/>
  <c r="J8" i="2"/>
  <c r="G7" i="11" s="1"/>
  <c r="E20"/>
  <c r="M79" i="2"/>
  <c r="I78"/>
  <c r="M78" s="1"/>
  <c r="N79"/>
  <c r="J78"/>
  <c r="N78" s="1"/>
  <c r="L79"/>
  <c r="H78"/>
  <c r="J130"/>
  <c r="N130" s="1"/>
  <c r="G25" i="11"/>
  <c r="J101" i="2"/>
  <c r="N101" s="1"/>
  <c r="J88"/>
  <c r="N88" s="1"/>
  <c r="F31" i="11"/>
  <c r="J158" i="2"/>
  <c r="N158" s="1"/>
  <c r="G32" i="11"/>
  <c r="J146" i="2"/>
  <c r="N146" s="1"/>
  <c r="H145"/>
  <c r="L145" s="1"/>
  <c r="I146"/>
  <c r="M146" s="1"/>
  <c r="G22" i="11"/>
  <c r="G13"/>
  <c r="G8"/>
  <c r="F26"/>
  <c r="F20"/>
  <c r="G17"/>
  <c r="J53" i="2"/>
  <c r="N53" s="1"/>
  <c r="F16" i="11"/>
  <c r="G18"/>
  <c r="F23"/>
  <c r="L78" i="2" l="1"/>
  <c r="H66"/>
  <c r="G23" i="11"/>
  <c r="G26"/>
  <c r="G20"/>
  <c r="I145" i="2"/>
  <c r="E28" i="11"/>
  <c r="J145" i="2"/>
  <c r="G31" i="11"/>
  <c r="G16"/>
  <c r="L66" i="2" l="1"/>
  <c r="H65"/>
  <c r="J7"/>
  <c r="J165" s="1"/>
  <c r="N165" s="1"/>
  <c r="P167" s="1"/>
  <c r="N145"/>
  <c r="I7"/>
  <c r="I165" s="1"/>
  <c r="M165" s="1"/>
  <c r="M145"/>
  <c r="F28" i="11"/>
  <c r="G28"/>
  <c r="L65" i="2" l="1"/>
  <c r="E18" i="11"/>
  <c r="H53" i="2"/>
  <c r="I174"/>
  <c r="I176" s="1"/>
  <c r="J171"/>
  <c r="E18" i="7"/>
  <c r="E9" s="1"/>
  <c r="G34" i="11"/>
  <c r="J174" i="2"/>
  <c r="J176" s="1"/>
  <c r="F34" i="11"/>
  <c r="D18" i="7"/>
  <c r="D17" s="1"/>
  <c r="D16" s="1"/>
  <c r="D15" s="1"/>
  <c r="I171" i="2"/>
  <c r="L53" l="1"/>
  <c r="E16" i="11"/>
  <c r="H7" i="2"/>
  <c r="H165" s="1"/>
  <c r="E17" i="7"/>
  <c r="E16" s="1"/>
  <c r="E15" s="1"/>
  <c r="D9"/>
  <c r="D10" s="1"/>
  <c r="E10"/>
  <c r="E8"/>
  <c r="L165" i="2" l="1"/>
  <c r="H174"/>
  <c r="H176" s="1"/>
  <c r="E34" i="11"/>
  <c r="H171" i="2"/>
  <c r="C18" i="7"/>
  <c r="D8"/>
  <c r="C17" l="1"/>
  <c r="C16" s="1"/>
  <c r="C15" s="1"/>
  <c r="C9"/>
  <c r="C10" l="1"/>
  <c r="C8"/>
  <c r="G8" s="1"/>
</calcChain>
</file>

<file path=xl/sharedStrings.xml><?xml version="1.0" encoding="utf-8"?>
<sst xmlns="http://schemas.openxmlformats.org/spreadsheetml/2006/main" count="744" uniqueCount="391">
  <si>
    <t/>
  </si>
  <si>
    <t>ИТОГО</t>
  </si>
  <si>
    <t>240</t>
  </si>
  <si>
    <t>Иные закупки товаров, работ и услуг для обеспечения государственных (муниципальных) нужд</t>
  </si>
  <si>
    <t>120</t>
  </si>
  <si>
    <t>Расходы на выплаты персоналу государственных (муниципальных) органов</t>
  </si>
  <si>
    <t>Центральный аппарат</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</si>
  <si>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</si>
  <si>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</si>
  <si>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Физическая культура</t>
  </si>
  <si>
    <t>ФИЗИЧЕСКАЯ КУЛЬТУРА И СПОРТ</t>
  </si>
  <si>
    <t>Социальные выплаты гражданам, кроме публичных нормативных социальных выплат</t>
  </si>
  <si>
    <t>Иные межбюджетные трансферты</t>
  </si>
  <si>
    <t>Социальное обеспечение населения</t>
  </si>
  <si>
    <t>СОЦИАЛЬНАЯ ПОЛИТИКА</t>
  </si>
  <si>
    <t>Коммунальное хозяйство</t>
  </si>
  <si>
    <t>ЖИЛИЩНО-КОММУНАЛЬНОЕ ХОЗЯЙСТВО</t>
  </si>
  <si>
    <t>0100000000</t>
  </si>
  <si>
    <t>Другие вопросы в области национальной экономики</t>
  </si>
  <si>
    <t>Дорожное хозяйство (дорожные фонды)</t>
  </si>
  <si>
    <t>НАЦИОНАЛЬНАЯ ЭКОНОМИКА</t>
  </si>
  <si>
    <t>Другие вопросы в области национальной безопасности и правоохранительной деятельности</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</si>
  <si>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</si>
  <si>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</si>
  <si>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850</t>
  </si>
  <si>
    <t>Уплата налогов, сборов и иных платежей</t>
  </si>
  <si>
    <t>Другие 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</si>
  <si>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</si>
  <si>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</si>
  <si>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</si>
  <si>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Проведение культурно-массовых мероприятий посвященных праздничным датам</t>
  </si>
  <si>
    <t>Культура</t>
  </si>
  <si>
    <t>КУЛЬТУРА, КИНЕМАТОГРАФИЯ</t>
  </si>
  <si>
    <t>Мобилизационная и вневойсковая подготовка</t>
  </si>
  <si>
    <t>НАЦИОНАЛЬНАЯ ОБОРОНА</t>
  </si>
  <si>
    <t>Резервные средства</t>
  </si>
  <si>
    <t>Резервные фонды</t>
  </si>
  <si>
    <t>вид расхода</t>
  </si>
  <si>
    <t>целевая статья</t>
  </si>
  <si>
    <t>подраздел</t>
  </si>
  <si>
    <t>раздел</t>
  </si>
  <si>
    <t>ведомство</t>
  </si>
  <si>
    <t>Коды</t>
  </si>
  <si>
    <t>Наименование</t>
  </si>
  <si>
    <t>тыс. руб.</t>
  </si>
  <si>
    <t>Основное мероприятие «Организация деятельности аппарата администрации сельского поселения и его содержание»</t>
  </si>
  <si>
    <t>Основное мероприятие «Организация муниципального финансового контроля»</t>
  </si>
  <si>
    <t xml:space="preserve">Межбюджетные трансферты муниципальному району на осуществление переданных полномочий по внешнему муниципальному финансовому контролю </t>
  </si>
  <si>
    <t xml:space="preserve">Межбюджетные трансферты муниципальному району на осуществление переданных полномочий по внутреннему муниципальному финансовому контролю  </t>
  </si>
  <si>
    <t>Основное мероприятие  «Подготовка и проведение мероприятий, направленных на предупреждение и ликвидацию последствий ЧС»</t>
  </si>
  <si>
    <t>Организация бухгалтерского и бюджетного учета, качественная подготовка бухгалтерской и бюджетной отчетности</t>
  </si>
  <si>
    <t>Основное мероприятие  «Обеспечение выполнения переданных полномочий»</t>
  </si>
  <si>
    <t>Осуществление первичного воинского учета на территориях, где отсутствуют военные комиссариаты</t>
  </si>
  <si>
    <t>Создание резервов финансовых и материальных ресурсов для ликвидации чрезвычайных ситуаций</t>
  </si>
  <si>
    <t>Создание и поддержка в постоянной готовности муниципальных систем оповещения и информирования населения о чрезвычайных ситуациях</t>
  </si>
  <si>
    <t>Обеспечение пожарной безопасности</t>
  </si>
  <si>
    <t>Основное мероприятие  «Организация пожарной безопасности на территории сельского поселения»</t>
  </si>
  <si>
    <t>Обеспечение деятельности добровольных пожарных дружин</t>
  </si>
  <si>
    <t>Обеспечение надлежащего состояния источников противопожарного водоснабжения, содержание в исправном состоянии средств обеспечения пожарной безопасности жилых и общественных зданий, находящихся в муниципальной собственности</t>
  </si>
  <si>
    <t>Организация обучения населения мерам пожарной безопасности и пропаганду в области пожарной безопасности, содействие распространению пожарно-технических знаний</t>
  </si>
  <si>
    <t>Обеспечение связи и оповещения населения о пожаре</t>
  </si>
  <si>
    <t>Оснащение территорий общего пользования первичными средствами тушения пожаров и противопожарным инвентарем</t>
  </si>
  <si>
    <t>Основное мероприятие  «Обеспечение безопасности населения»</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</si>
  <si>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</si>
  <si>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Основное мероприятие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t>
  </si>
  <si>
    <t>Проектирование, строительство, капитальный ремонт, ремонт и содержание автомобильных дорог находящихся в границах населенного пункта</t>
  </si>
  <si>
    <t>Осуществление первоочередных мер, направленных на устранение причин и условий совершения дорожно-транспортных происшествий на автомобильных дорогах в границах населенного пункта</t>
  </si>
  <si>
    <t>Реализация полномочий по подготовке и утверждению проектов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t>
  </si>
  <si>
    <t>Основное мероприятие «Строительство, реконструкция, капитальный ремонт, ремонт объектов коммунальной инфраструктуры сельского поселения»</t>
  </si>
  <si>
    <t>Проектирование, строительство, реконструкция, капитальный ремонт, ремонт, и содержание объектов водоснабжения муниципальной собственности</t>
  </si>
  <si>
    <t>Проектирование, строительство, реконструкция, капитальный ремонт, ремонт, и содержание объектов водоотведения муниципальной собственности</t>
  </si>
  <si>
    <t>Проектирование, строительство, реконструкция, капитальный ремонт, ремонт, и содержание объектов теплоснабжения муниципальной собственности</t>
  </si>
  <si>
    <t>Газификация территории поселения</t>
  </si>
  <si>
    <t>Благоустройство</t>
  </si>
  <si>
    <t>Основное мероприятие «Повышение уровня благоустройства территории»</t>
  </si>
  <si>
    <t>Организации освещения территории муниципального образования</t>
  </si>
  <si>
    <t>Озеленения территории муниципального образования</t>
  </si>
  <si>
    <t>Уборки территории муниципального образования</t>
  </si>
  <si>
    <t>Организации пешеходных коммуникаций, в том числе тротуаров, аллей, дорожек, тропинок</t>
  </si>
  <si>
    <t>Размещения и содержания детских и спортивных площадок, парковок (парковочных мест), малых архитектурных форм</t>
  </si>
  <si>
    <t>Прочие мероприятия по благоустройству</t>
  </si>
  <si>
    <t>Основное мероприятие «Создание условий и проведение мероприятий, направленных на развитие культуры сельского поселения»</t>
  </si>
  <si>
    <t>Создание условий для организации досуга и обеспечения жителей поселения услугами организаций культуры</t>
  </si>
  <si>
    <t>Участие творческих коллективов и исполнителей в областных, межрайонных, районных фестивалях и конкурсах</t>
  </si>
  <si>
    <t>Основное мероприятие  «Создание условий и проведение мероприятий, направленных на реализацию молодежной политики и закреплению молодежи в сельской местности»</t>
  </si>
  <si>
    <t>Социальные выплаты молодым семьям на строительство (приобретение) жилья</t>
  </si>
  <si>
    <t>Социальные выплаты отдельным категориям молодых семей на строительство (приобретение) жилья</t>
  </si>
  <si>
    <t>Основное мероприятие «Создание условий и проведение мероприятий, направленных на развитие физкультуры и спорта»</t>
  </si>
  <si>
    <t>Организация проведения муниципальных официальных физкультурных мероприятий и спортивных мероприятий, а также организация физкультурно-спортивной работы на территории сельсовета</t>
  </si>
  <si>
    <t>2021 год</t>
  </si>
  <si>
    <t>Финансовое обеспечение мероприятий в области защиты населения и территорий от чрезвычайных ситуаций</t>
  </si>
  <si>
    <t>В ЧАСТИ НАЛОГОВ НА ПРИБЫЛЬ, ДОХОДЫ</t>
  </si>
  <si>
    <t>1 01 02010 01 0000 110</t>
  </si>
  <si>
    <t>1 01 02020 01 0000 110</t>
  </si>
  <si>
    <t>1 01 02030 01 0000 110</t>
  </si>
  <si>
    <t>В ЧАСТИ НАЛОГОВ НА ТОВАРЫ (РАБОТЫ, УСЛУГИ), РЕАЛИЗУЕМЫЕ НА ТЕРРИТОРИИ РОССИЙСКОЙ ФЕДЕРАЦИИ</t>
  </si>
  <si>
    <t>1 03 02230 01 0000 110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</si>
  <si>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</si>
  <si>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</si>
  <si>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</si>
  <si>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</si>
  <si>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</si>
  <si>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</si>
  <si>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В ЧАСТИ НАЛОГОВ НА СОВОКУПНЫЙ ДОХОД</t>
  </si>
  <si>
    <t>Единый сельскохозяйственный налог</t>
  </si>
  <si>
    <t>1 05 03010 01 0000 110</t>
  </si>
  <si>
    <t>1 05 03020 01 0000 110</t>
  </si>
  <si>
    <t>В ЧАСТИ НАЛОГОВ НА ИМУЩЕСТВО</t>
  </si>
  <si>
    <t>Налог на имущество физических лиц, взимаемый по ставкам, применяемым к объектам налогообложения, расположенным в границах сельских поселений</t>
  </si>
  <si>
    <t>1 06 01030 10 0000 110</t>
  </si>
  <si>
    <t>В ЧАСТИ ГОСУДАРСТВЕННОЙ ПОШЛИНЫ</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</si>
  <si>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</si>
  <si>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1 08 04020 01 0000 110</t>
  </si>
  <si>
    <t>1 11 05025 10 0000 120</t>
  </si>
  <si>
    <t>1 11 05035 10 0000 120</t>
  </si>
  <si>
    <t>1 11 07015 10 0000 120</t>
  </si>
  <si>
    <t>1 11 08050 10 0000 120</t>
  </si>
  <si>
    <t>Прочие поступления от использования имущества, находящегося в собственности сельских поселений (за исключением имущества муниципальных автономных учреждений, а также имущества муниципальных унитарных предприятий, в том числе казенных)</t>
  </si>
  <si>
    <t>1 11 09045 10 0000 120</t>
  </si>
  <si>
    <t>В ЧАСТИ ДОХОДОВ ОТ ОКАЗАНИЯ ПЛАТНЫХ УСЛУГ И КОМПЕНСАЦИИ ЗАТРАТ ГОСУДАРСТВА</t>
  </si>
  <si>
    <t>1 13 01995 10 0000 130</t>
  </si>
  <si>
    <t>1 13 02065 10 0000 130</t>
  </si>
  <si>
    <t>1 13 02995 10 0000 130</t>
  </si>
  <si>
    <t>В ЧАСТИ ДОХОДОВ ОТ ПРОДАЖИ МАТЕРИАЛЬНЫХ И НЕМАТЕРИАЛЬНЫХ АКТИВОВ</t>
  </si>
  <si>
    <t>1 14 01050 10 0000 410</t>
  </si>
  <si>
    <t>1 14 03050 10 0000 410</t>
  </si>
  <si>
    <t>1 14 03050 10 0000 440</t>
  </si>
  <si>
    <t>В ЧАСТИ ШТРАФОВ, САНКЦИЙ, ВОЗМЕЩЕНИЯ УЩЕРБА</t>
  </si>
  <si>
    <t>Прочие поступления от денежных взысканий (штрафов) и иных сумм в возмещение ущерба, зачисляемые в бюджеты сельских поселений</t>
  </si>
  <si>
    <t>1 16 90050 10 0000 140</t>
  </si>
  <si>
    <t>В ЧАСТИ ПРОЧИХ НЕНАЛОГОВЫХ ДОХОДОВ</t>
  </si>
  <si>
    <t>Невыясненные поступления, зачисляемые в бюджеты сельских поселений</t>
  </si>
  <si>
    <t>1 17 01050 10 0000 180</t>
  </si>
  <si>
    <t>Прочие неналоговые доходы бюджетов сельских поселений</t>
  </si>
  <si>
    <t>1 17 05050 10 0000 180</t>
  </si>
  <si>
    <t>В ЧАСТИ БЕЗВОЗМЕЗДНЫХ ПОСТУПЛЕНИЙ ОТ БЮДЖЕТОВ ДРУГИХ УРОВНЕЙ БЮДЖЕТНОЙ СИСТЕМЫ РОССИЙСКОЙ ФЕДЕРАЦИИ</t>
  </si>
  <si>
    <t>В ЧАСТИ ПРОЧИХ БЕЗВОЗМЕЗДНЫХ ПОСТУПЛЕНИЙ</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</si>
  <si>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Times New Roman"/>
        <family val="1"/>
        <charset val="204"/>
      </rPr>
      <t>1</t>
    </r>
    <r>
      <rPr>
        <sz val="10"/>
        <rFont val="Times New Roman"/>
        <family val="1"/>
        <charset val="204"/>
      </rPr>
      <t xml:space="preserve"> и 228 Налогового кодекса Российской Федерации</t>
    </r>
  </si>
  <si>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</si>
  <si>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</si>
  <si>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</si>
  <si>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По нормативу, согласно приложению № 7 к Закону Оренбургской области "О межбюджетных отношениях в Оренбургской области" </t>
  </si>
  <si>
    <t>Единый сельскохозяйственный налог (за налоговые периоды, истекшие до 1 января 2011 года)</t>
  </si>
  <si>
    <t>Земельный налог с организаций, обладающих земельным участком, расположенным в границах сельских  поселений</t>
  </si>
  <si>
    <t>1 06 06033 10 0000 110</t>
  </si>
  <si>
    <t>Земельный налог с физических лиц, обладающих земельным участком, расположенным в границах сельских поселений</t>
  </si>
  <si>
    <t>1 06 06043 10 0000 110</t>
  </si>
  <si>
    <t>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поселений</t>
  </si>
  <si>
    <t>1 08 07175 01 0000 110</t>
  </si>
  <si>
    <t>В ЧАСТИ ПОГАШЕНИЯ ЗАДОЛЖЕННОСТИ И ПЕРЕРАСЧЕТОВ ПО ОТМЕНЕННЫМ НАЛОГАМ, СБОРАМ И ИНЫМ ОБЯЗАТЕЛЬНЫМ ПЛАТЕЖАМ</t>
  </si>
  <si>
    <t>Земельный налог (по обязательствам, возникшим до 1 января 2006 года), мобилизуемый на территориях сельских поселений</t>
  </si>
  <si>
    <t>1 09 04053 10 0000 110</t>
  </si>
  <si>
    <t>В ЧАСТИ ДОХОДОВ ОТ ИСПОЛЬЗОВАНИЯ ИМУЩЕСТВА, НАХОДЯЩЕГОСЯ В ГОСУДАРСТВЕННОЙ И МУНИЦИПАЛЬНОЙ СОБСТВЕННОСТИ</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</si>
  <si>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</si>
  <si>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</si>
  <si>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сельских  поселений (за исключением земельных участков)</t>
  </si>
  <si>
    <t>1 11 05075 10 0000 120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</si>
  <si>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</si>
  <si>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Средства, получаемые от передачи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</si>
  <si>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 xml:space="preserve">Прочие доходы от оказания платных услуг (работ) получателями средств бюджетов  сельских поселений </t>
  </si>
  <si>
    <t>Доходы, поступающие в порядке возмещения расходов, понесенных в связи с эксплуатацией имущества сельских  поселений</t>
  </si>
  <si>
    <t>Прочие доходы от компенсации затрат государства бюджетов сельских  поселений</t>
  </si>
  <si>
    <t>Доходы от продажи квартир, находящихся в собственности сельских  поселений</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</si>
  <si>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</si>
  <si>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1 14 02052 10 0000 410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</si>
  <si>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</si>
  <si>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1 14 02053 10 0000 410</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</si>
  <si>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материальных запасов по указанному имуществу</t>
  </si>
  <si>
    <t>1 14 02052 10 0000 440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</si>
  <si>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</si>
  <si>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1 14 02053 10 0000 440</t>
  </si>
  <si>
    <t>Средства от распоряжения и реализации конфискованного и иного имущества, обращенного в доходы сельских  поселений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</si>
  <si>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доходы сельских  поселений (в части реализации материальных запасов по указанному имуществу)</t>
  </si>
  <si>
    <t>Доходы от продажи нематериальных активов, находящихся в собственности сельских  поселений</t>
  </si>
  <si>
    <t>1 14 04050 10 0000 420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</si>
  <si>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</si>
  <si>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1 14 06025 10 0000 430</t>
  </si>
  <si>
    <t>Денежные взыскания (штрафы) за нарушение бюджетного законодательства (в части бюджетов сельских поселений)</t>
  </si>
  <si>
    <t>1 16 18050 10 0000 140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</si>
  <si>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сельских поселений</t>
  </si>
  <si>
    <t>1 16 21050 10 0000 140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</si>
  <si>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сельских поселений</t>
  </si>
  <si>
    <t>1 16 23051 10 0000 140</t>
  </si>
  <si>
    <t>Доходы от возмещения ущерба при возникновении иных страховых случаев, когда выгодоприобретателями выступают получатели средств бюджетов сельских поселений</t>
  </si>
  <si>
    <t>1 16 23052 10 0000 140</t>
  </si>
  <si>
    <t>Денежные взыскания (штрафы) за нарушение правил перевозки крупногабаритных и тяжеловестных грузов по автомобильным дорогам общего пользования местного значения  сельских поселений</t>
  </si>
  <si>
    <t>1 16 30015 01 0000 140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</si>
  <si>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</si>
  <si>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1 16 32000 10 0000 140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</si>
  <si>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сельских поселений</t>
  </si>
  <si>
    <t>1 16 33050 10 0000 140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</si>
  <si>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сельских поселений</t>
  </si>
  <si>
    <t>1 16 37040 10 0000 140</t>
  </si>
  <si>
    <t>В ЧАСТИ ДОХОДОВ ОТ ВОЗВРАТА ОРГАНИЗАЦИЯМИ ОСТАТКОВ СУБСИДИЙ  ПРОШЛЫХ ЛЕТ</t>
  </si>
  <si>
    <t>В ЧАСТИ ВОЗВРАТА ОСТАТКОВ СУБСИДИЙ. СУБВЕНЦИЙ И ИНЫХ МЕЖБЮДЖЕТНЫХ ТРАНСФЕРТОВ, ИМЕЮЩИХ ЦЕЛЕВОЕ НАЗНАЧЕНИЕ, ПРОШЛЫХ ЛЕТ</t>
  </si>
  <si>
    <t>Код бюджетной классификации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</si>
  <si>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</si>
  <si>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1 16 51040 02 0000 140</t>
  </si>
  <si>
    <t>Наименование кода поступлений в бюджет</t>
  </si>
  <si>
    <t>Дотации бюджетам сельских поселений на выравнивание бюджетной обеспеченности</t>
  </si>
  <si>
    <t>Дотации бюджетам сельских поселений на поддержку мер по обеспечению сбалансированности бюджетов</t>
  </si>
  <si>
    <t>2 02 15002 10 0000 151</t>
  </si>
  <si>
    <t>Субсидии бюджетам сельских поселений на софинансирование капитальных вложений в объекты муниципальной собственности</t>
  </si>
  <si>
    <t>2 02 20077 10 0000 151</t>
  </si>
  <si>
    <t>Прочие субсидии бюджетам сельских поселений</t>
  </si>
  <si>
    <t>Субвенции бюджетам сельских поселений на государственную регистрацию актов гражданского состояния</t>
  </si>
  <si>
    <t>2 02 35930 10 0000 151</t>
  </si>
  <si>
    <t>Субвенции бюджетам сельских поселений на осуществление первичного воинского учета на территориях, где отсутствуют военные комиссариаты</t>
  </si>
  <si>
    <t>Субвенции бюджетам сельских поселений на выполнение передаваемых полномочий субъектов Российской Федерации</t>
  </si>
  <si>
    <t>2 02 30024 10 0000 151</t>
  </si>
  <si>
    <t>Прочие межбюджетные трансферты, передаваемые бюджетам сельских поселений</t>
  </si>
  <si>
    <t>2 02 49999 10 0000 151</t>
  </si>
  <si>
    <t xml:space="preserve">Прочие безвозмездные поступления в бюджеты сельских поселений </t>
  </si>
  <si>
    <t>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</si>
  <si>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2 08 05000 10 0000 180</t>
  </si>
  <si>
    <t>Доходы бюджетов сельских поселений от возврата бюджетными учреждениями остатков  субсидий прошлых лет</t>
  </si>
  <si>
    <t>2 18 05010 10 0000 180</t>
  </si>
  <si>
    <t>Доходы бюджетов сельских поселений от возврата иными организациями остатков субсидий прошлых лет</t>
  </si>
  <si>
    <t>2 18 05030 10 0000 180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</si>
  <si>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</si>
  <si>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2 19 00000 10 0000 151</t>
  </si>
  <si>
    <t>Наименование показателя</t>
  </si>
  <si>
    <t>Код источника финансирования дефицита бюджета по бюджетной классификации</t>
  </si>
  <si>
    <t>X</t>
  </si>
  <si>
    <t>Изменение остатков средств</t>
  </si>
  <si>
    <t>000 01000000000000000</t>
  </si>
  <si>
    <t>Изменение остатков средств на счетах по учету средств бюджетов</t>
  </si>
  <si>
    <t>000 01050000000000000</t>
  </si>
  <si>
    <t>Увеличение остатков средств бюджетов</t>
  </si>
  <si>
    <t>000 01050000000000500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</si>
  <si>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</si>
  <si>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</si>
  <si>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</si>
  <si>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</si>
  <si>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сельских поселений</t>
  </si>
  <si>
    <t>000 01050201100000510</t>
  </si>
  <si>
    <t>Уменьшение остатков средств бюджетов</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</si>
  <si>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</si>
  <si>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</si>
  <si>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</si>
  <si>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</si>
  <si>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</si>
  <si>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сельских поселений</t>
  </si>
  <si>
    <t>000 01050201100000610</t>
  </si>
  <si>
    <t>Процент</t>
  </si>
  <si>
    <t>Доходы бюджета - ВСЕГО:</t>
  </si>
  <si>
    <t>Субвенции бюджетам на осуществление первичного воинского учета на территориях, где отсутствуют военные комиссариаты</t>
  </si>
  <si>
    <t>000 20203003100000151</t>
  </si>
  <si>
    <t>000 20203003000000151</t>
  </si>
  <si>
    <t>Субвенции бюджетам на государственную регистрацию актов гражданского состояния</t>
  </si>
  <si>
    <t>Дотации на выравнивание бюджетной обеспеченности</t>
  </si>
  <si>
    <t>000 20200000000000000</t>
  </si>
  <si>
    <t>БЕЗВОЗМЕЗДНЫЕ ПОСТУПЛЕНИЯ ОТ ДРУГИХ БЮДЖЕТОВ БЮДЖЕТНОЙ СИСТЕМЫ РОССИЙСКОЙ ФЕДЕРАЦИИ</t>
  </si>
  <si>
    <t>000 20000000000000000</t>
  </si>
  <si>
    <t>БЕЗВОЗМЕЗДНЫЕ ПОСТУПЛЕНИЯ</t>
  </si>
  <si>
    <t>000 11105035100000120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</si>
  <si>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</si>
  <si>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000 11105030000000120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</si>
  <si>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</si>
  <si>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</si>
  <si>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</si>
  <si>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000 11100000000000000</t>
  </si>
  <si>
    <t>ДОХОДЫ ОТ ИСПОЛЬЗОВАНИЯ ИМУЩЕСТВА, НАХОДЯЩЕГОСЯ В ГОСУДАРСТВЕННОЙ И МУНИЦИПАЛЬНОЙ СОБСТВЕННОСТИ</t>
  </si>
  <si>
    <t>000 10804020010000110</t>
  </si>
  <si>
    <t>000 10804000010000110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</si>
  <si>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</si>
  <si>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000 10800000000000000</t>
  </si>
  <si>
    <t>ГОСУДАРСТВЕННАЯ ПОШЛИНА</t>
  </si>
  <si>
    <t>000 10606043100000110</t>
  </si>
  <si>
    <t>000 10606043000000000</t>
  </si>
  <si>
    <t>Земельный налог с физических лиц</t>
  </si>
  <si>
    <t>000 10606033100000110</t>
  </si>
  <si>
    <t>Земельный налог с организаций, обладающих земельным участком, расположенным в границах сельских поселений</t>
  </si>
  <si>
    <t>000 10606033000000110</t>
  </si>
  <si>
    <t>Земельный налог с организаций</t>
  </si>
  <si>
    <t>000 10606000000000110</t>
  </si>
  <si>
    <t>Земельный налог</t>
  </si>
  <si>
    <t>000 10601030100000110</t>
  </si>
  <si>
    <t>000 10601000000000110</t>
  </si>
  <si>
    <t>Налог на имущество физических лиц</t>
  </si>
  <si>
    <t>000 10600000000000000</t>
  </si>
  <si>
    <t>НАЛОГИ НА ИМУЩЕСТВО</t>
  </si>
  <si>
    <t>000 10503010010000110</t>
  </si>
  <si>
    <t>000 10503000010000110</t>
  </si>
  <si>
    <t>000 10500000000000000</t>
  </si>
  <si>
    <t>НАЛОГИ НА СОВОКУПНЫЙ ДОХОД</t>
  </si>
  <si>
    <t>000 10302260010000110</t>
  </si>
  <si>
    <t>000 10302250010000110</t>
  </si>
  <si>
    <t>000 10302240010000110</t>
  </si>
  <si>
    <t>000 10302230010000110</t>
  </si>
  <si>
    <t>000 10302000010000110</t>
  </si>
  <si>
    <t>Акцизы по подакцизным товарам (продукции), производимым на территории Российской Федерации</t>
  </si>
  <si>
    <t>000 10300000000000000</t>
  </si>
  <si>
    <t>НАЛОГИ НА ТОВАРЫ (РАБОТЫ, УСЛУГИ), РЕАЛИЗУЕМЫЕ НА ТЕРРИТОРИИ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</si>
  <si>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</si>
  <si>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</si>
  <si>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000 10102000010000110</t>
  </si>
  <si>
    <t>Налог на доходы физических лиц</t>
  </si>
  <si>
    <t>000 10100000000000000</t>
  </si>
  <si>
    <t>НАЛОГИ НА ПРИБЫЛЬ, ДОХОДЫ</t>
  </si>
  <si>
    <t>000 10000000000000000</t>
  </si>
  <si>
    <t>НАЛОГОВЫЕ И НЕНАЛОГОВЫЕ ДОХОДЫ</t>
  </si>
  <si>
    <t>Код дохода по бюджетной классификации</t>
  </si>
  <si>
    <t>Наименование кода дохода бюджета</t>
  </si>
  <si>
    <t xml:space="preserve">Источники финансирования дефицита бюджета - ВСЕГО </t>
  </si>
  <si>
    <t>Код группы, подгруппы, статьи и вида источников</t>
  </si>
  <si>
    <t>Код главы</t>
  </si>
  <si>
    <t>000</t>
  </si>
  <si>
    <t xml:space="preserve">Источники финансирования дефицита бюджета, администрирование которых может осуществляться главными администраторами источников финансирования дефицита бюджета в пределах их компетенции </t>
  </si>
  <si>
    <t>Наименование администратора доходов</t>
  </si>
  <si>
    <t>1 11 05013 10 0000 120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</si>
  <si>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</si>
  <si>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</si>
  <si>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</si>
  <si>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Пенсионное обеспечение</t>
  </si>
  <si>
    <t>Социальная поддержка муниципальных служащих, вышедших на пенсию или получающих пенсию за выслугу лет</t>
  </si>
  <si>
    <t>Публичные нормативные социальные выплаты гражданам</t>
  </si>
  <si>
    <t>доходы</t>
  </si>
  <si>
    <t>расходы</t>
  </si>
  <si>
    <t>отк</t>
  </si>
  <si>
    <t>ДОХОДЫ ОТ ОКАЗАНИЯ ПЛАТНЫХ УСЛУГ (РАБОТ) И КОМПЕНСАЦИИ ЗАТРАТ ГОСУДАРСТВА</t>
  </si>
  <si>
    <t>Доходы от компенсации затрат государства</t>
  </si>
  <si>
    <t>Прочие доходы от компенсации затрат государства</t>
  </si>
  <si>
    <t>Прочие доходы от компенсации затрат бюджетов сельских поселений</t>
  </si>
  <si>
    <t>ПРОЧИЕ НЕНАЛОГОВЫЕ ДОХОДЫ</t>
  </si>
  <si>
    <t>Средства самообложения граждан</t>
  </si>
  <si>
    <t>Средства самообложения граждан, зачисляемые в бюджеты сельских поселений</t>
  </si>
  <si>
    <t>000 11300000000000000</t>
  </si>
  <si>
    <t>000 11302000000000130</t>
  </si>
  <si>
    <t>000 11302990000000130</t>
  </si>
  <si>
    <t>000 11302995100000130</t>
  </si>
  <si>
    <t>000 11700000000000000</t>
  </si>
  <si>
    <t>000 11714000000000180</t>
  </si>
  <si>
    <t>000 11714030100000180</t>
  </si>
  <si>
    <t>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поселений</t>
  </si>
  <si>
    <t>Доходы, поступающие в порядке возмещения расходов, понесенных в связи с эксплуатацией имущества сельских поселений</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</si>
  <si>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</si>
  <si>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сельских поселений</t>
  </si>
  <si>
    <t>1 17 14030 10 0000 180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</si>
  <si>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</si>
  <si>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Администрация муниципального образования Сухореченский сельсовет Илекского района Оренбургской области</t>
  </si>
  <si>
    <t>Муниципальная программа «Комплексное развитие территории муниципального образования Сухореченский сельсовет Илекского района Оренбургской области» на 2019-2024 годы»</t>
  </si>
  <si>
    <t>Резервный фонд администрации муниципального образования Сухореченский сельсовет Илекского района Оренбургской области</t>
  </si>
  <si>
    <t>038</t>
  </si>
  <si>
    <t>Дотации бюджетам бюджетной системы Российской Федерации</t>
  </si>
  <si>
    <t>Субвенции бюджетам бюджетной системы Российской Федерации</t>
  </si>
  <si>
    <t>000 20235118100000150</t>
  </si>
  <si>
    <t>000 20235118000000150</t>
  </si>
  <si>
    <t>000 20203000000000150</t>
  </si>
  <si>
    <t>000 20215001100000150</t>
  </si>
  <si>
    <t>000 20215001000000150</t>
  </si>
  <si>
    <t>000 20215000000000150</t>
  </si>
  <si>
    <t>Прочие безвозмездные поступления от негосударственных организаций в бюджеты сельских поселений</t>
  </si>
  <si>
    <t>2 04 05099 10 0000 150</t>
  </si>
  <si>
    <t>2022 год</t>
  </si>
  <si>
    <t>2 07 05030 10 0000 150</t>
  </si>
  <si>
    <t>010A155190</t>
  </si>
  <si>
    <t>Капитальный ремонт культурно-досуговых учреждений в сельской местности</t>
  </si>
  <si>
    <t>2 02 35118 10 0000 150</t>
  </si>
  <si>
    <t>2 02 29999 10 0000 150</t>
  </si>
  <si>
    <t>2 02 15001 10 0000 150</t>
  </si>
  <si>
    <t>Условно утвержденные расходы</t>
  </si>
  <si>
    <t>Обеспечение проведения выборов и референдумов</t>
  </si>
  <si>
    <t>Проведение выборов в законодательные (представительные) органы муниципального образования</t>
  </si>
  <si>
    <t>Специальные расходы</t>
  </si>
  <si>
    <t>000 20220000000000150</t>
  </si>
  <si>
    <t>Субсидии бюджетам бюджетной системы Российской Федерации (межбюджетные субсидии)</t>
  </si>
  <si>
    <t>000 20240000000000150</t>
  </si>
  <si>
    <t>Прочие межбюджетные трансферты, передаваемые бюджетам</t>
  </si>
  <si>
    <t>000 20249999000000150</t>
  </si>
  <si>
    <t>000 20249999100000150</t>
  </si>
  <si>
    <t>Распределение бюджетных ассигнований местного бюджета по разделам, подразделам классификации расходов на 2021 год 
и на плановый период 2022 и 2023 годов</t>
  </si>
  <si>
    <t xml:space="preserve">Поступление доходов бюджета по кодам видов доходов, подвидов доходов, классификации операций сектора государственного управления на 2021 год и на плановый период 2022-2023 годов </t>
  </si>
  <si>
    <t>2023 год</t>
  </si>
  <si>
    <t>Нормативы распределения доходов местным бюджетом
 на 2021 год и плановый период 2022 и 2023 годов</t>
  </si>
  <si>
    <t>Перечень главных администраторов источников финансирования дефицита  местного бюджета на 2021 год и плановый период 2022 и 2023 годов</t>
  </si>
  <si>
    <t>Перечень главных администраторов доходов местного бюджета
 на 2021 год и плановый период 2022 и 2023 годов</t>
  </si>
  <si>
    <t>Расходы на реализацию проектов развития общественной инфраструктуры, основанных на местных инициативах</t>
  </si>
  <si>
    <t>Прочие субсидии</t>
  </si>
  <si>
    <t>000 20229999000000150</t>
  </si>
  <si>
    <t>000 20229999100000150</t>
  </si>
  <si>
    <t>Субсидии бюждетам сельских поселений на реализацию проектов развития общественной инфраструктуры, основанных на местных инициативах</t>
  </si>
  <si>
    <t>Инициативные платежи, зачисляемые в бюджеты сельских поселений</t>
  </si>
  <si>
    <t>Инициативные платежи</t>
  </si>
  <si>
    <t>000 11715000000000150</t>
  </si>
  <si>
    <t>000 11715030100000150</t>
  </si>
  <si>
    <t>010П5S1400</t>
  </si>
  <si>
    <t>Инициативные платежи, зачисляемые в бюджеты сельских поселений (Ремонт ограждения места захоронения)</t>
  </si>
  <si>
    <t>000 1 1715030100001150</t>
  </si>
  <si>
    <t>Сводная бюджетная роспись бюджетных ассигнований расходов(лимитов бюджетных обязательств)  администрации муниципального образования Сухореченский  сельсовет Илекского района Оренбургской области  на 2021 финансовый год
и на плановый период 2022 и 2023 гг.</t>
  </si>
  <si>
    <t>Сводная бюджетная роспись
бюджетных ассигнований по источникам финансирования дефицита бюджета  МО Сухореченский сельсовет на 2021 год и плановый период 2022 и 2023 годов</t>
  </si>
</sst>
</file>

<file path=xl/styles.xml><?xml version="1.0" encoding="utf-8"?>
<styleSheet xmlns="http://schemas.openxmlformats.org/spreadsheetml/2006/main">
  <numFmts count="6">
    <numFmt numFmtId="164" formatCode="#,##0.00;[Red]\-#,##0.00;0.00"/>
    <numFmt numFmtId="165" formatCode="000"/>
    <numFmt numFmtId="166" formatCode="0000000000"/>
    <numFmt numFmtId="167" formatCode="00"/>
    <numFmt numFmtId="168" formatCode="#,##0.00_ ;[Red]\-#,##0.00\ "/>
    <numFmt numFmtId="169" formatCode="&quot;&quot;###,##0.00"/>
  </numFmts>
  <fonts count="24">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sz val="12"/>
      <name val="Times New Roman"/>
      <family val="1"/>
      <charset val="204"/>
    </font>
    <font>
      <b/>
      <sz val="10"/>
      <name val="Times New Roman"/>
      <family val="1"/>
      <charset val="204"/>
    </font>
    <font>
      <sz val="10"/>
      <name val="Arial"/>
      <family val="2"/>
      <charset val="204"/>
    </font>
    <font>
      <sz val="12"/>
      <name val="Times New Roman"/>
      <family val="1"/>
      <charset val="204"/>
    </font>
    <font>
      <b/>
      <sz val="12"/>
      <name val="Times New Roman"/>
      <family val="1"/>
      <charset val="204"/>
    </font>
    <font>
      <sz val="8"/>
      <name val="Arial Cyr"/>
      <family val="2"/>
      <charset val="204"/>
    </font>
    <font>
      <vertAlign val="superscript"/>
      <sz val="10"/>
      <name val="Times New Roman"/>
      <family val="1"/>
      <charset val="204"/>
    </font>
    <font>
      <sz val="10"/>
      <color theme="1"/>
      <name val="Times New Roman"/>
      <family val="1"/>
      <charset val="204"/>
    </font>
    <font>
      <sz val="10"/>
      <color indexed="8"/>
      <name val="Times New Roman"/>
      <family val="1"/>
      <charset val="204"/>
    </font>
    <font>
      <sz val="12"/>
      <color theme="1"/>
      <name val="Times New Roman"/>
      <family val="1"/>
      <charset val="204"/>
    </font>
    <font>
      <sz val="12"/>
      <color rgb="FF000000"/>
      <name val="Times New Roman"/>
      <family val="1"/>
      <charset val="204"/>
    </font>
    <font>
      <sz val="8"/>
      <color indexed="8"/>
      <name val="Arial"/>
      <family val="2"/>
      <charset val="204"/>
    </font>
    <font>
      <b/>
      <sz val="12"/>
      <color rgb="FF000000"/>
      <name val="Times New Roman"/>
      <family val="1"/>
      <charset val="204"/>
    </font>
    <font>
      <b/>
      <sz val="12"/>
      <color theme="1"/>
      <name val="Times New Roman"/>
      <family val="1"/>
      <charset val="204"/>
    </font>
    <font>
      <sz val="12"/>
      <color indexed="8"/>
      <name val="Times New Roman"/>
      <family val="1"/>
      <charset val="204"/>
    </font>
    <font>
      <b/>
      <sz val="12"/>
      <color indexed="8"/>
      <name val="Times New Roman"/>
      <family val="1"/>
      <charset val="204"/>
    </font>
    <font>
      <b/>
      <sz val="13"/>
      <color rgb="FF000000"/>
      <name val="Times New Roman"/>
      <family val="1"/>
      <charset val="204"/>
    </font>
    <font>
      <sz val="13"/>
      <color theme="1"/>
      <name val="Times New Roman"/>
      <family val="1"/>
      <charset val="204"/>
    </font>
    <font>
      <sz val="8"/>
      <name val="Arial"/>
      <family val="2"/>
    </font>
    <font>
      <sz val="10"/>
      <name val="Arial"/>
      <family val="2"/>
    </font>
  </fonts>
  <fills count="4">
    <fill>
      <patternFill patternType="none"/>
    </fill>
    <fill>
      <patternFill patternType="gray125"/>
    </fill>
    <fill>
      <patternFill patternType="solid">
        <fgColor indexed="9"/>
        <bgColor indexed="64"/>
      </patternFill>
    </fill>
    <fill>
      <patternFill patternType="solid">
        <fgColor indexed="5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0"/>
      </left>
      <right style="thin">
        <color indexed="60"/>
      </right>
      <top style="thin">
        <color indexed="60"/>
      </top>
      <bottom style="thin">
        <color indexed="60"/>
      </bottom>
      <diagonal/>
    </border>
  </borders>
  <cellStyleXfs count="7">
    <xf numFmtId="0" fontId="0" fillId="0" borderId="0"/>
    <xf numFmtId="0" fontId="1" fillId="0" borderId="0"/>
    <xf numFmtId="0" fontId="6" fillId="0" borderId="0"/>
    <xf numFmtId="0" fontId="6" fillId="0" borderId="0"/>
    <xf numFmtId="0" fontId="9" fillId="0" borderId="0"/>
    <xf numFmtId="0" fontId="1" fillId="0" borderId="0"/>
    <xf numFmtId="0" fontId="22" fillId="0" borderId="0"/>
  </cellStyleXfs>
  <cellXfs count="176">
    <xf numFmtId="0" fontId="0" fillId="0" borderId="0" xfId="0"/>
    <xf numFmtId="0" fontId="1" fillId="0" borderId="0" xfId="1"/>
    <xf numFmtId="0" fontId="2" fillId="0" borderId="0" xfId="1" applyNumberFormat="1" applyFont="1" applyFill="1" applyAlignment="1" applyProtection="1">
      <protection hidden="1"/>
    </xf>
    <xf numFmtId="40" fontId="3"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0" fontId="3" fillId="0" borderId="0" xfId="1" applyNumberFormat="1" applyFont="1" applyFill="1" applyAlignment="1" applyProtection="1">
      <protection hidden="1"/>
    </xf>
    <xf numFmtId="0" fontId="2" fillId="0" borderId="0" xfId="1" applyFont="1" applyFill="1" applyBorder="1" applyProtection="1">
      <protection hidden="1"/>
    </xf>
    <xf numFmtId="0" fontId="2" fillId="0" borderId="0" xfId="1" applyNumberFormat="1" applyFont="1" applyFill="1" applyBorder="1" applyAlignment="1" applyProtection="1">
      <protection hidden="1"/>
    </xf>
    <xf numFmtId="165" fontId="2" fillId="0" borderId="1" xfId="1" applyNumberFormat="1" applyFont="1" applyFill="1" applyBorder="1" applyAlignment="1" applyProtection="1">
      <alignment horizontal="left" vertical="center" wrapText="1"/>
      <protection hidden="1"/>
    </xf>
    <xf numFmtId="165"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protection hidden="1"/>
    </xf>
    <xf numFmtId="166" fontId="2" fillId="0" borderId="1" xfId="1" applyNumberFormat="1" applyFont="1" applyFill="1" applyBorder="1" applyAlignment="1" applyProtection="1">
      <alignment horizontal="center" vertical="center"/>
      <protection hidden="1"/>
    </xf>
    <xf numFmtId="40" fontId="2" fillId="0" borderId="1" xfId="1" applyNumberFormat="1" applyFont="1" applyFill="1" applyBorder="1" applyAlignment="1" applyProtection="1">
      <alignment horizontal="right" vertical="center"/>
      <protection hidden="1"/>
    </xf>
    <xf numFmtId="164" fontId="2" fillId="0" borderId="1" xfId="1" applyNumberFormat="1" applyFont="1" applyFill="1" applyBorder="1" applyAlignment="1" applyProtection="1">
      <alignment horizontal="right" vertical="center"/>
      <protection hidden="1"/>
    </xf>
    <xf numFmtId="40" fontId="5" fillId="0" borderId="1" xfId="1" applyNumberFormat="1" applyFont="1" applyFill="1" applyBorder="1" applyAlignment="1" applyProtection="1">
      <alignment horizontal="right" vertical="center"/>
      <protection hidden="1"/>
    </xf>
    <xf numFmtId="0" fontId="2" fillId="0" borderId="0" xfId="1" applyFont="1" applyFill="1" applyProtection="1">
      <protection hidden="1"/>
    </xf>
    <xf numFmtId="0" fontId="4" fillId="0" borderId="0" xfId="1" applyFont="1" applyFill="1" applyAlignment="1" applyProtection="1">
      <alignment wrapText="1"/>
      <protection hidden="1"/>
    </xf>
    <xf numFmtId="0" fontId="1" fillId="0" borderId="0" xfId="1" applyFill="1" applyProtection="1">
      <protection hidden="1"/>
    </xf>
    <xf numFmtId="0" fontId="6" fillId="0" borderId="0" xfId="3" applyFill="1" applyProtection="1">
      <protection hidden="1"/>
    </xf>
    <xf numFmtId="0" fontId="7" fillId="0" borderId="0" xfId="2" applyFont="1" applyFill="1" applyAlignment="1" applyProtection="1">
      <alignment wrapText="1"/>
      <protection hidden="1"/>
    </xf>
    <xf numFmtId="0" fontId="3" fillId="0" borderId="1"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wrapText="1"/>
      <protection hidden="1"/>
    </xf>
    <xf numFmtId="168" fontId="1" fillId="0" borderId="0" xfId="1" applyNumberFormat="1"/>
    <xf numFmtId="4" fontId="1" fillId="0" borderId="0" xfId="1" applyNumberFormat="1"/>
    <xf numFmtId="40" fontId="1" fillId="0" borderId="0" xfId="1" applyNumberFormat="1"/>
    <xf numFmtId="1" fontId="1" fillId="0" borderId="0" xfId="1" applyNumberFormat="1"/>
    <xf numFmtId="0" fontId="1" fillId="0" borderId="0" xfId="1" applyFill="1"/>
    <xf numFmtId="0" fontId="2" fillId="0" borderId="0" xfId="0" applyFont="1"/>
    <xf numFmtId="0" fontId="3" fillId="0" borderId="1" xfId="0" applyFont="1" applyBorder="1" applyAlignment="1">
      <alignment horizontal="center"/>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xf>
    <xf numFmtId="0" fontId="2" fillId="0" borderId="0" xfId="0" applyFont="1" applyBorder="1" applyAlignment="1">
      <alignment horizontal="right"/>
    </xf>
    <xf numFmtId="0" fontId="7" fillId="0" borderId="0" xfId="2" applyFont="1" applyFill="1" applyAlignment="1" applyProtection="1">
      <alignment horizontal="left" wrapText="1"/>
      <protection hidden="1"/>
    </xf>
    <xf numFmtId="0" fontId="4" fillId="0" borderId="0" xfId="2" applyFont="1" applyFill="1" applyAlignment="1" applyProtection="1">
      <alignment wrapText="1"/>
      <protection hidden="1"/>
    </xf>
    <xf numFmtId="0" fontId="15" fillId="0" borderId="0" xfId="1" applyFont="1" applyAlignment="1">
      <alignment horizontal="center" vertical="center" wrapText="1"/>
    </xf>
    <xf numFmtId="0" fontId="1" fillId="0" borderId="0" xfId="1"/>
    <xf numFmtId="4"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4" fontId="13"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4" fontId="17" fillId="0" borderId="1"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wrapText="1"/>
    </xf>
    <xf numFmtId="49" fontId="19" fillId="0" borderId="8" xfId="0" applyNumberFormat="1" applyFont="1" applyFill="1" applyBorder="1" applyAlignment="1">
      <alignment horizontal="center" vertical="center" wrapText="1"/>
    </xf>
    <xf numFmtId="0" fontId="19" fillId="0" borderId="8" xfId="0" applyFont="1" applyFill="1" applyBorder="1" applyAlignment="1">
      <alignment horizontal="left" wrapText="1"/>
    </xf>
    <xf numFmtId="0" fontId="14" fillId="0" borderId="1" xfId="0" applyFont="1" applyFill="1" applyBorder="1" applyAlignment="1">
      <alignment horizontal="left" wrapText="1"/>
    </xf>
    <xf numFmtId="0" fontId="17" fillId="0" borderId="1" xfId="0" applyFont="1" applyFill="1" applyBorder="1" applyAlignment="1">
      <alignment horizontal="center" vertical="center" wrapText="1"/>
    </xf>
    <xf numFmtId="2" fontId="0" fillId="0" borderId="0" xfId="0" applyNumberFormat="1"/>
    <xf numFmtId="0" fontId="14" fillId="0" borderId="1" xfId="0" applyFont="1" applyFill="1" applyBorder="1" applyAlignment="1">
      <alignment horizontal="center" wrapText="1"/>
    </xf>
    <xf numFmtId="0" fontId="13" fillId="0" borderId="0" xfId="0" applyFont="1" applyFill="1" applyAlignment="1">
      <alignment horizontal="right"/>
    </xf>
    <xf numFmtId="0" fontId="0" fillId="0" borderId="0" xfId="0" applyFill="1"/>
    <xf numFmtId="0" fontId="0" fillId="0" borderId="0" xfId="0" applyAlignment="1">
      <alignment wrapText="1"/>
    </xf>
    <xf numFmtId="0" fontId="0" fillId="0" borderId="0" xfId="0" applyAlignment="1">
      <alignment vertical="top" wrapText="1"/>
    </xf>
    <xf numFmtId="0" fontId="18" fillId="0" borderId="8" xfId="1" applyFont="1" applyBorder="1" applyAlignment="1">
      <alignment horizontal="center" vertical="center" wrapText="1"/>
    </xf>
    <xf numFmtId="169" fontId="18" fillId="0" borderId="8" xfId="1" applyNumberFormat="1" applyFont="1" applyBorder="1" applyAlignment="1">
      <alignment horizontal="center" vertical="center" wrapText="1"/>
    </xf>
    <xf numFmtId="169" fontId="18" fillId="0" borderId="9" xfId="1" applyNumberFormat="1" applyFont="1" applyBorder="1" applyAlignment="1">
      <alignment horizontal="center" vertical="center" wrapText="1"/>
    </xf>
    <xf numFmtId="0" fontId="18" fillId="0" borderId="8" xfId="1" applyFont="1" applyBorder="1" applyAlignment="1">
      <alignment horizontal="left" vertical="center" wrapText="1"/>
    </xf>
    <xf numFmtId="0" fontId="19" fillId="0" borderId="0" xfId="1" applyFont="1" applyAlignment="1">
      <alignment horizontal="center" vertical="center" wrapText="1"/>
    </xf>
    <xf numFmtId="0" fontId="4" fillId="0" borderId="0" xfId="1" applyFont="1"/>
    <xf numFmtId="0" fontId="18" fillId="0" borderId="7" xfId="1" applyFont="1" applyBorder="1" applyAlignment="1">
      <alignment horizontal="center" vertical="center" wrapText="1"/>
    </xf>
    <xf numFmtId="0" fontId="18" fillId="0" borderId="0" xfId="1" applyFont="1" applyAlignment="1">
      <alignment horizontal="center" vertical="center" wrapText="1"/>
    </xf>
    <xf numFmtId="49" fontId="18" fillId="0" borderId="8" xfId="1"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0" fontId="8" fillId="0" borderId="1" xfId="4" applyFont="1" applyBorder="1" applyAlignment="1">
      <alignment horizontal="center" vertical="center" wrapText="1"/>
    </xf>
    <xf numFmtId="49" fontId="8" fillId="0" borderId="1" xfId="4" applyNumberFormat="1" applyFont="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wrapText="1"/>
    </xf>
    <xf numFmtId="0" fontId="4" fillId="0" borderId="1" xfId="0" applyFont="1" applyBorder="1" applyAlignment="1">
      <alignment horizontal="justify" vertical="center" wrapText="1"/>
    </xf>
    <xf numFmtId="0" fontId="18" fillId="0" borderId="1" xfId="0" applyFont="1" applyBorder="1" applyAlignment="1">
      <alignment horizontal="justify" vertical="top" wrapText="1"/>
    </xf>
    <xf numFmtId="0" fontId="18" fillId="0" borderId="1" xfId="0" applyFont="1" applyBorder="1" applyAlignment="1">
      <alignment horizontal="justify" vertical="center" wrapText="1"/>
    </xf>
    <xf numFmtId="0" fontId="18" fillId="0" borderId="1" xfId="0" applyFont="1" applyBorder="1" applyAlignment="1">
      <alignment horizontal="justify" vertical="center"/>
    </xf>
    <xf numFmtId="0" fontId="4" fillId="0" borderId="1" xfId="0" applyNumberFormat="1" applyFont="1" applyBorder="1" applyAlignment="1">
      <alignment horizontal="left" vertical="top" wrapText="1"/>
    </xf>
    <xf numFmtId="169" fontId="18" fillId="0" borderId="1" xfId="0" applyNumberFormat="1" applyFont="1" applyBorder="1" applyAlignment="1">
      <alignment horizontal="left" wrapText="1"/>
    </xf>
    <xf numFmtId="0" fontId="4" fillId="0" borderId="1" xfId="0" applyFont="1" applyBorder="1" applyAlignment="1">
      <alignment horizontal="justify" wrapText="1"/>
    </xf>
    <xf numFmtId="0" fontId="4" fillId="0" borderId="1" xfId="0" applyFont="1" applyBorder="1" applyAlignment="1">
      <alignment vertical="center" wrapText="1"/>
    </xf>
    <xf numFmtId="0" fontId="8" fillId="0" borderId="0" xfId="1" applyNumberFormat="1" applyFont="1" applyFill="1" applyAlignment="1" applyProtection="1">
      <protection hidden="1"/>
    </xf>
    <xf numFmtId="0" fontId="4" fillId="0" borderId="0" xfId="1" applyFont="1" applyFill="1" applyProtection="1">
      <protection hidden="1"/>
    </xf>
    <xf numFmtId="0" fontId="4" fillId="0" borderId="0" xfId="1" applyFont="1" applyFill="1" applyAlignment="1" applyProtection="1">
      <alignment horizontal="right"/>
      <protection hidden="1"/>
    </xf>
    <xf numFmtId="0" fontId="4" fillId="0" borderId="0" xfId="2" applyFont="1" applyFill="1" applyAlignment="1" applyProtection="1">
      <alignment horizontal="left" wrapText="1"/>
      <protection hidden="1"/>
    </xf>
    <xf numFmtId="0" fontId="1" fillId="0" borderId="0" xfId="1"/>
    <xf numFmtId="0" fontId="18" fillId="0" borderId="10" xfId="0" applyFont="1" applyFill="1" applyBorder="1" applyAlignment="1">
      <alignment horizontal="left" wrapText="1"/>
    </xf>
    <xf numFmtId="49" fontId="18" fillId="0" borderId="10" xfId="0" applyNumberFormat="1"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6" xfId="0" applyNumberFormat="1" applyFont="1" applyFill="1" applyBorder="1" applyAlignment="1">
      <alignment horizontal="center" vertical="center" wrapText="1"/>
    </xf>
    <xf numFmtId="0" fontId="19" fillId="0" borderId="1" xfId="0" applyFont="1" applyFill="1" applyBorder="1" applyAlignment="1">
      <alignment horizontal="left" wrapText="1"/>
    </xf>
    <xf numFmtId="49" fontId="19" fillId="0" borderId="1" xfId="0" applyNumberFormat="1" applyFont="1" applyFill="1" applyBorder="1" applyAlignment="1">
      <alignment horizontal="center" vertical="center" wrapText="1"/>
    </xf>
    <xf numFmtId="0" fontId="18" fillId="0" borderId="1" xfId="0" applyFont="1" applyFill="1" applyBorder="1" applyAlignment="1">
      <alignment horizontal="left" vertical="center" wrapText="1"/>
    </xf>
    <xf numFmtId="49" fontId="18" fillId="0" borderId="1" xfId="0" applyNumberFormat="1" applyFont="1" applyFill="1" applyBorder="1" applyAlignment="1">
      <alignment horizontal="center" vertical="center" wrapText="1"/>
    </xf>
    <xf numFmtId="0" fontId="19" fillId="0" borderId="1" xfId="0" applyFont="1" applyFill="1" applyBorder="1" applyAlignment="1">
      <alignment horizontal="left" vertical="center" wrapText="1"/>
    </xf>
    <xf numFmtId="0" fontId="1" fillId="0" borderId="0" xfId="1"/>
    <xf numFmtId="0" fontId="8" fillId="0" borderId="0" xfId="0" applyFont="1" applyAlignment="1">
      <alignment wrapText="1"/>
    </xf>
    <xf numFmtId="0" fontId="1" fillId="0" borderId="0" xfId="1"/>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1" applyNumberFormat="1" applyFont="1" applyFill="1" applyBorder="1" applyAlignment="1" applyProtection="1">
      <alignment horizontal="center" vertical="center" wrapText="1"/>
      <protection hidden="1"/>
    </xf>
    <xf numFmtId="0" fontId="3" fillId="0" borderId="1" xfId="4" applyFont="1" applyBorder="1" applyAlignment="1">
      <alignment horizontal="center" vertical="center" wrapText="1"/>
    </xf>
    <xf numFmtId="49" fontId="3" fillId="0" borderId="1" xfId="4" applyNumberFormat="1" applyFont="1" applyBorder="1" applyAlignment="1">
      <alignment horizontal="center" vertical="center" wrapText="1"/>
    </xf>
    <xf numFmtId="0" fontId="3" fillId="0" borderId="1" xfId="0" applyFont="1" applyFill="1" applyBorder="1" applyAlignment="1">
      <alignment horizontal="center" wrapText="1"/>
    </xf>
    <xf numFmtId="0" fontId="2" fillId="0" borderId="1" xfId="0" applyFont="1" applyBorder="1" applyAlignment="1">
      <alignment wrapText="1"/>
    </xf>
    <xf numFmtId="2" fontId="2" fillId="0" borderId="1" xfId="0" applyNumberFormat="1" applyFont="1" applyBorder="1" applyAlignment="1">
      <alignment horizontal="center" vertical="center"/>
    </xf>
    <xf numFmtId="0" fontId="2" fillId="0" borderId="1" xfId="0" applyFont="1" applyFill="1" applyBorder="1" applyAlignment="1">
      <alignment wrapText="1"/>
    </xf>
    <xf numFmtId="2" fontId="2" fillId="0" borderId="1" xfId="0" applyNumberFormat="1" applyFont="1" applyFill="1" applyBorder="1" applyAlignment="1">
      <alignment horizontal="center" vertical="center"/>
    </xf>
    <xf numFmtId="0" fontId="11" fillId="0" borderId="1" xfId="0" applyNumberFormat="1" applyFont="1" applyBorder="1" applyAlignment="1">
      <alignment horizontal="left" wrapText="1"/>
    </xf>
    <xf numFmtId="0" fontId="2" fillId="0" borderId="1" xfId="0" applyFont="1" applyBorder="1" applyAlignment="1">
      <alignment horizontal="justify" vertical="center" wrapText="1"/>
    </xf>
    <xf numFmtId="0" fontId="12" fillId="0" borderId="1" xfId="0" applyFont="1" applyBorder="1" applyAlignment="1">
      <alignment horizontal="justify" vertical="top" wrapText="1"/>
    </xf>
    <xf numFmtId="0" fontId="12"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left" vertical="center" wrapText="1"/>
    </xf>
    <xf numFmtId="0" fontId="2" fillId="0" borderId="1" xfId="0" applyFont="1" applyBorder="1"/>
    <xf numFmtId="0" fontId="2" fillId="0" borderId="1" xfId="0" applyNumberFormat="1" applyFont="1" applyBorder="1" applyAlignment="1">
      <alignment horizontal="left" vertical="top" wrapText="1"/>
    </xf>
    <xf numFmtId="169" fontId="12" fillId="0" borderId="1" xfId="0" applyNumberFormat="1" applyFont="1" applyBorder="1" applyAlignment="1">
      <alignment horizontal="left" wrapText="1"/>
    </xf>
    <xf numFmtId="0" fontId="2" fillId="0" borderId="1" xfId="0" applyFont="1" applyBorder="1" applyAlignment="1">
      <alignment vertical="center"/>
    </xf>
    <xf numFmtId="0" fontId="2" fillId="0" borderId="1" xfId="0" applyFont="1" applyBorder="1" applyAlignment="1">
      <alignment horizontal="justify" wrapText="1"/>
    </xf>
    <xf numFmtId="0" fontId="2" fillId="0" borderId="1" xfId="0" applyFont="1" applyBorder="1" applyAlignment="1">
      <alignment vertical="center" wrapText="1"/>
    </xf>
    <xf numFmtId="0" fontId="3" fillId="0" borderId="1" xfId="1" applyFont="1" applyFill="1" applyBorder="1" applyAlignment="1" applyProtection="1">
      <alignment horizontal="center" vertical="center" wrapText="1"/>
      <protection hidden="1"/>
    </xf>
    <xf numFmtId="0" fontId="2" fillId="0" borderId="1" xfId="0" applyFont="1" applyBorder="1" applyAlignment="1">
      <alignment horizontal="center" vertical="center"/>
    </xf>
    <xf numFmtId="40" fontId="2" fillId="0" borderId="1" xfId="1" applyNumberFormat="1" applyFont="1" applyFill="1" applyBorder="1" applyAlignment="1" applyProtection="1">
      <alignment horizontal="center" vertical="center"/>
      <protection hidden="1"/>
    </xf>
    <xf numFmtId="40" fontId="5" fillId="0" borderId="1" xfId="1" applyNumberFormat="1" applyFont="1" applyFill="1" applyBorder="1" applyAlignment="1" applyProtection="1">
      <alignment horizontal="center" vertical="center"/>
      <protection hidden="1"/>
    </xf>
    <xf numFmtId="0" fontId="1" fillId="0" borderId="0" xfId="1"/>
    <xf numFmtId="0" fontId="1" fillId="0" borderId="0" xfId="1"/>
    <xf numFmtId="0" fontId="1" fillId="0" borderId="0" xfId="1"/>
    <xf numFmtId="0" fontId="1" fillId="0" borderId="0" xfId="1"/>
    <xf numFmtId="165" fontId="2" fillId="0" borderId="1" xfId="1" applyNumberFormat="1" applyFont="1" applyFill="1" applyBorder="1" applyAlignment="1" applyProtection="1">
      <alignment horizontal="center" vertical="center" wrapText="1"/>
      <protection hidden="1"/>
    </xf>
    <xf numFmtId="167" fontId="2" fillId="0" borderId="1" xfId="1" applyNumberFormat="1" applyFont="1" applyFill="1" applyBorder="1" applyAlignment="1" applyProtection="1">
      <alignment horizontal="center" vertical="center" wrapText="1"/>
      <protection hidden="1"/>
    </xf>
    <xf numFmtId="166" fontId="2" fillId="0" borderId="1" xfId="1" applyNumberFormat="1" applyFont="1" applyFill="1" applyBorder="1" applyAlignment="1" applyProtection="1">
      <alignment horizontal="center" vertical="center" wrapText="1"/>
      <protection hidden="1"/>
    </xf>
    <xf numFmtId="40" fontId="2" fillId="0" borderId="1" xfId="1" applyNumberFormat="1" applyFont="1" applyFill="1" applyBorder="1" applyAlignment="1" applyProtection="1">
      <alignment horizontal="right" vertical="center" wrapText="1"/>
      <protection hidden="1"/>
    </xf>
    <xf numFmtId="4" fontId="0" fillId="0" borderId="0" xfId="0" applyNumberFormat="1"/>
    <xf numFmtId="0" fontId="4" fillId="0" borderId="0" xfId="5" applyFont="1" applyFill="1" applyAlignment="1" applyProtection="1">
      <alignment wrapText="1"/>
      <protection hidden="1"/>
    </xf>
    <xf numFmtId="165" fontId="2" fillId="0" borderId="2" xfId="1" applyNumberFormat="1" applyFont="1" applyFill="1" applyBorder="1" applyAlignment="1" applyProtection="1">
      <alignment horizontal="left" vertical="center" wrapText="1"/>
      <protection hidden="1"/>
    </xf>
    <xf numFmtId="0" fontId="19" fillId="0" borderId="0" xfId="1" applyFont="1" applyAlignment="1">
      <alignment horizontal="center" vertical="center" wrapText="1"/>
    </xf>
    <xf numFmtId="0" fontId="1" fillId="0" borderId="0" xfId="1"/>
    <xf numFmtId="0" fontId="4" fillId="0" borderId="0" xfId="1" applyFont="1"/>
    <xf numFmtId="0" fontId="3" fillId="0" borderId="5" xfId="1" applyNumberFormat="1" applyFont="1" applyFill="1" applyBorder="1" applyAlignment="1" applyProtection="1">
      <alignment horizontal="center" vertical="center"/>
      <protection hidden="1"/>
    </xf>
    <xf numFmtId="0" fontId="1" fillId="0" borderId="0" xfId="1"/>
    <xf numFmtId="0" fontId="1" fillId="0" borderId="0" xfId="1"/>
    <xf numFmtId="0" fontId="1" fillId="0" borderId="0" xfId="1"/>
    <xf numFmtId="0" fontId="1" fillId="0" borderId="0" xfId="1"/>
    <xf numFmtId="4" fontId="23" fillId="3" borderId="11" xfId="6" applyNumberFormat="1" applyFont="1" applyFill="1" applyBorder="1" applyAlignment="1">
      <alignment horizontal="right" vertical="top" wrapText="1"/>
    </xf>
    <xf numFmtId="0" fontId="1" fillId="0" borderId="0" xfId="1"/>
    <xf numFmtId="0" fontId="15" fillId="0" borderId="0" xfId="1" applyFont="1" applyAlignment="1">
      <alignment horizontal="center" vertical="center" wrapText="1"/>
    </xf>
    <xf numFmtId="0" fontId="1" fillId="0" borderId="0" xfId="1"/>
    <xf numFmtId="0" fontId="8" fillId="0" borderId="0" xfId="0" applyFont="1" applyAlignment="1">
      <alignment horizontal="center" wrapText="1"/>
    </xf>
    <xf numFmtId="0" fontId="19" fillId="0" borderId="0" xfId="1"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2"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5" fillId="0" borderId="0" xfId="1" applyFont="1" applyAlignment="1">
      <alignment horizontal="center" vertical="center" wrapText="1"/>
    </xf>
    <xf numFmtId="0" fontId="1" fillId="0" borderId="0" xfId="1"/>
    <xf numFmtId="0" fontId="21" fillId="0" borderId="0" xfId="0" applyFont="1" applyAlignment="1">
      <alignment wrapText="1"/>
    </xf>
    <xf numFmtId="0" fontId="0" fillId="0" borderId="0" xfId="0" applyAlignment="1">
      <alignment wrapText="1"/>
    </xf>
    <xf numFmtId="0" fontId="20" fillId="0" borderId="0" xfId="0" applyFont="1" applyFill="1" applyAlignment="1">
      <alignment horizontal="center" wrapText="1"/>
    </xf>
    <xf numFmtId="0" fontId="0" fillId="0" borderId="0" xfId="0" applyFill="1" applyBorder="1" applyAlignment="1">
      <alignment wrapText="1"/>
    </xf>
    <xf numFmtId="0" fontId="3" fillId="0" borderId="2"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center" vertical="center"/>
      <protection hidden="1"/>
    </xf>
    <xf numFmtId="0" fontId="4" fillId="0" borderId="0" xfId="2" applyFont="1" applyFill="1" applyAlignment="1" applyProtection="1">
      <alignment horizontal="left" wrapText="1"/>
      <protection hidden="1"/>
    </xf>
    <xf numFmtId="0" fontId="7" fillId="0" borderId="0" xfId="2" applyFont="1" applyFill="1" applyAlignment="1" applyProtection="1">
      <alignment horizontal="left" wrapText="1"/>
      <protection hidden="1"/>
    </xf>
    <xf numFmtId="0" fontId="8" fillId="0" borderId="0" xfId="5" applyNumberFormat="1" applyFont="1" applyFill="1" applyAlignment="1" applyProtection="1">
      <alignment horizontal="center" wrapText="1"/>
      <protection hidden="1"/>
    </xf>
    <xf numFmtId="0" fontId="4" fillId="0" borderId="0" xfId="5" applyFont="1" applyFill="1" applyAlignment="1" applyProtection="1">
      <alignment horizontal="left" wrapText="1"/>
      <protection hidden="1"/>
    </xf>
    <xf numFmtId="0" fontId="3" fillId="0" borderId="4"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5" xfId="1" applyNumberFormat="1" applyFont="1" applyFill="1" applyBorder="1" applyAlignment="1" applyProtection="1">
      <alignment horizontal="center" vertical="center" wrapText="1"/>
      <protection hidden="1"/>
    </xf>
    <xf numFmtId="0" fontId="3" fillId="0" borderId="6" xfId="1" applyNumberFormat="1" applyFont="1" applyFill="1" applyBorder="1" applyAlignment="1" applyProtection="1">
      <alignment horizontal="center" vertical="center" wrapText="1"/>
      <protection hidden="1"/>
    </xf>
    <xf numFmtId="0" fontId="3" fillId="0" borderId="5" xfId="1" applyNumberFormat="1" applyFont="1" applyFill="1" applyBorder="1" applyAlignment="1" applyProtection="1">
      <alignment horizontal="center" vertical="center"/>
      <protection hidden="1"/>
    </xf>
    <xf numFmtId="0" fontId="3" fillId="0" borderId="6" xfId="1" applyNumberFormat="1" applyFont="1" applyFill="1" applyBorder="1" applyAlignment="1" applyProtection="1">
      <alignment horizontal="center" vertical="center"/>
      <protection hidden="1"/>
    </xf>
  </cellXfs>
  <cellStyles count="7">
    <cellStyle name="Обычный" xfId="0" builtinId="0"/>
    <cellStyle name="Обычный 2" xfId="1"/>
    <cellStyle name="Обычный 2 2" xfId="2"/>
    <cellStyle name="Обычный 2 2 2" xfId="5"/>
    <cellStyle name="Обычный 2 3" xfId="3"/>
    <cellStyle name="Обычный_Ведомственная" xfId="6"/>
    <cellStyle name="Обычный_Ноябрь 2006 года 53024 - Илекский   Форма 4280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3429001</xdr:colOff>
      <xdr:row>0</xdr:row>
      <xdr:rowOff>19051</xdr:rowOff>
    </xdr:from>
    <xdr:to>
      <xdr:col>2</xdr:col>
      <xdr:colOff>1609725</xdr:colOff>
      <xdr:row>1</xdr:row>
      <xdr:rowOff>1</xdr:rowOff>
    </xdr:to>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3429001" y="19051"/>
          <a:ext cx="2638424" cy="112395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1</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Сухореченский 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2705101</xdr:colOff>
      <xdr:row>0</xdr:row>
      <xdr:rowOff>0</xdr:rowOff>
    </xdr:from>
    <xdr:to>
      <xdr:col>2</xdr:col>
      <xdr:colOff>1733551</xdr:colOff>
      <xdr:row>0</xdr:row>
      <xdr:rowOff>1120588</xdr:rowOff>
    </xdr:to>
    <xdr:sp macro="" textlink="">
      <xdr:nvSpPr>
        <xdr:cNvPr id="2" name="TextBox 1">
          <a:extLst>
            <a:ext uri="{FF2B5EF4-FFF2-40B4-BE49-F238E27FC236}">
              <a16:creationId xmlns="" xmlns:a16="http://schemas.microsoft.com/office/drawing/2014/main" id="{00000000-0008-0000-0100-000002000000}"/>
            </a:ext>
          </a:extLst>
        </xdr:cNvPr>
        <xdr:cNvSpPr txBox="1"/>
      </xdr:nvSpPr>
      <xdr:spPr>
        <a:xfrm>
          <a:off x="3343276" y="0"/>
          <a:ext cx="2533650" cy="1120588"/>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2</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Сухореченский  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3657600</xdr:colOff>
      <xdr:row>0</xdr:row>
      <xdr:rowOff>19051</xdr:rowOff>
    </xdr:from>
    <xdr:to>
      <xdr:col>2</xdr:col>
      <xdr:colOff>619125</xdr:colOff>
      <xdr:row>0</xdr:row>
      <xdr:rowOff>1143001</xdr:rowOff>
    </xdr:to>
    <xdr:sp macro="" textlink="">
      <xdr:nvSpPr>
        <xdr:cNvPr id="2" name="TextBox 1">
          <a:extLst>
            <a:ext uri="{FF2B5EF4-FFF2-40B4-BE49-F238E27FC236}">
              <a16:creationId xmlns="" xmlns:a16="http://schemas.microsoft.com/office/drawing/2014/main" id="{00000000-0008-0000-0200-000002000000}"/>
            </a:ext>
          </a:extLst>
        </xdr:cNvPr>
        <xdr:cNvSpPr txBox="1"/>
      </xdr:nvSpPr>
      <xdr:spPr>
        <a:xfrm>
          <a:off x="3657600" y="19051"/>
          <a:ext cx="2457450" cy="112395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3</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Сухореченский 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1535205</xdr:colOff>
      <xdr:row>0</xdr:row>
      <xdr:rowOff>33618</xdr:rowOff>
    </xdr:from>
    <xdr:to>
      <xdr:col>4</xdr:col>
      <xdr:colOff>720537</xdr:colOff>
      <xdr:row>0</xdr:row>
      <xdr:rowOff>1154206</xdr:rowOff>
    </xdr:to>
    <xdr:sp macro="" textlink="">
      <xdr:nvSpPr>
        <xdr:cNvPr id="4" name="TextBox 3">
          <a:extLst>
            <a:ext uri="{FF2B5EF4-FFF2-40B4-BE49-F238E27FC236}">
              <a16:creationId xmlns="" xmlns:a16="http://schemas.microsoft.com/office/drawing/2014/main" id="{00000000-0008-0000-0300-000004000000}"/>
            </a:ext>
          </a:extLst>
        </xdr:cNvPr>
        <xdr:cNvSpPr txBox="1"/>
      </xdr:nvSpPr>
      <xdr:spPr>
        <a:xfrm>
          <a:off x="3497355" y="33618"/>
          <a:ext cx="2490507" cy="1120588"/>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1</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Сухореченский сельсовет</a:t>
          </a:r>
        </a:p>
        <a:p>
          <a:r>
            <a:rPr lang="ru-RU" sz="1400">
              <a:solidFill>
                <a:sysClr val="windowText" lastClr="000000"/>
              </a:solidFill>
              <a:latin typeface="Times New Roman" pitchFamily="18" charset="0"/>
              <a:cs typeface="Times New Roman" pitchFamily="18" charset="0"/>
            </a:rPr>
            <a:t>от 00.00.2021 года № 000</a:t>
          </a:r>
        </a:p>
      </xdr:txBody>
    </xdr:sp>
    <xdr:clientData/>
  </xdr:twoCellAnchor>
  <xdr:twoCellAnchor>
    <xdr:from>
      <xdr:col>1</xdr:col>
      <xdr:colOff>1311088</xdr:colOff>
      <xdr:row>0</xdr:row>
      <xdr:rowOff>44823</xdr:rowOff>
    </xdr:from>
    <xdr:to>
      <xdr:col>4</xdr:col>
      <xdr:colOff>639550</xdr:colOff>
      <xdr:row>0</xdr:row>
      <xdr:rowOff>1206873</xdr:rowOff>
    </xdr:to>
    <xdr:sp macro="" textlink="">
      <xdr:nvSpPr>
        <xdr:cNvPr id="3" name="TextBox 2"/>
        <xdr:cNvSpPr txBox="1"/>
      </xdr:nvSpPr>
      <xdr:spPr>
        <a:xfrm>
          <a:off x="3254188" y="44823"/>
          <a:ext cx="3328962" cy="116205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Утверждаю:</a:t>
          </a:r>
        </a:p>
        <a:p>
          <a:r>
            <a:rPr lang="ru-RU" sz="1400">
              <a:solidFill>
                <a:sysClr val="windowText" lastClr="000000"/>
              </a:solidFill>
              <a:latin typeface="Times New Roman" pitchFamily="18" charset="0"/>
              <a:cs typeface="Times New Roman" pitchFamily="18" charset="0"/>
            </a:rPr>
            <a:t>Глава МО Сухореченский  сельсовет</a:t>
          </a:r>
        </a:p>
        <a:p>
          <a:r>
            <a:rPr lang="ru-RU" sz="1400">
              <a:solidFill>
                <a:sysClr val="windowText" lastClr="000000"/>
              </a:solidFill>
              <a:latin typeface="Times New Roman" pitchFamily="18" charset="0"/>
              <a:cs typeface="Times New Roman" pitchFamily="18" charset="0"/>
            </a:rPr>
            <a:t>___________ Шаталова Т.В.</a:t>
          </a:r>
        </a:p>
        <a:p>
          <a:r>
            <a:rPr lang="ru-RU" sz="1400">
              <a:solidFill>
                <a:sysClr val="windowText" lastClr="000000"/>
              </a:solidFill>
              <a:latin typeface="Times New Roman" pitchFamily="18" charset="0"/>
              <a:cs typeface="Times New Roman" pitchFamily="18" charset="0"/>
            </a:rPr>
            <a:t>«31» марта 2021 г.</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733425</xdr:colOff>
      <xdr:row>0</xdr:row>
      <xdr:rowOff>38100</xdr:rowOff>
    </xdr:from>
    <xdr:to>
      <xdr:col>4</xdr:col>
      <xdr:colOff>1076325</xdr:colOff>
      <xdr:row>1</xdr:row>
      <xdr:rowOff>53788</xdr:rowOff>
    </xdr:to>
    <xdr:sp macro="" textlink="">
      <xdr:nvSpPr>
        <xdr:cNvPr id="2" name="TextBox 1">
          <a:extLst>
            <a:ext uri="{FF2B5EF4-FFF2-40B4-BE49-F238E27FC236}">
              <a16:creationId xmlns="" xmlns:a16="http://schemas.microsoft.com/office/drawing/2014/main" id="{00000000-0008-0000-0400-000002000000}"/>
            </a:ext>
          </a:extLst>
        </xdr:cNvPr>
        <xdr:cNvSpPr txBox="1"/>
      </xdr:nvSpPr>
      <xdr:spPr>
        <a:xfrm>
          <a:off x="6429375" y="38100"/>
          <a:ext cx="2457450" cy="1120588"/>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2</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Сухореченский  сельсовет</a:t>
          </a:r>
        </a:p>
        <a:p>
          <a:r>
            <a:rPr lang="ru-RU" sz="1400">
              <a:solidFill>
                <a:sysClr val="windowText" lastClr="000000"/>
              </a:solidFill>
              <a:latin typeface="Times New Roman" pitchFamily="18" charset="0"/>
              <a:cs typeface="Times New Roman" pitchFamily="18" charset="0"/>
            </a:rPr>
            <a:t>от 00.00.2021года № 000</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147204</xdr:colOff>
      <xdr:row>0</xdr:row>
      <xdr:rowOff>0</xdr:rowOff>
    </xdr:from>
    <xdr:to>
      <xdr:col>6</xdr:col>
      <xdr:colOff>632113</xdr:colOff>
      <xdr:row>1</xdr:row>
      <xdr:rowOff>112569</xdr:rowOff>
    </xdr:to>
    <xdr:sp macro="" textlink="">
      <xdr:nvSpPr>
        <xdr:cNvPr id="2" name="TextBox 1">
          <a:extLst>
            <a:ext uri="{FF2B5EF4-FFF2-40B4-BE49-F238E27FC236}">
              <a16:creationId xmlns="" xmlns:a16="http://schemas.microsoft.com/office/drawing/2014/main" id="{00000000-0008-0000-0500-000002000000}"/>
            </a:ext>
          </a:extLst>
        </xdr:cNvPr>
        <xdr:cNvSpPr txBox="1"/>
      </xdr:nvSpPr>
      <xdr:spPr>
        <a:xfrm>
          <a:off x="3403022" y="0"/>
          <a:ext cx="2580409" cy="1099705"/>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3</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Сухореченский  сельсовет</a:t>
          </a:r>
        </a:p>
        <a:p>
          <a:r>
            <a:rPr lang="ru-RU" sz="1400">
              <a:solidFill>
                <a:sysClr val="windowText" lastClr="000000"/>
              </a:solidFill>
              <a:latin typeface="Times New Roman" pitchFamily="18" charset="0"/>
              <a:cs typeface="Times New Roman" pitchFamily="18" charset="0"/>
            </a:rPr>
            <a:t>от 00.00.2021 года № 000</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209550</xdr:colOff>
      <xdr:row>0</xdr:row>
      <xdr:rowOff>38100</xdr:rowOff>
    </xdr:from>
    <xdr:to>
      <xdr:col>9</xdr:col>
      <xdr:colOff>561109</xdr:colOff>
      <xdr:row>1</xdr:row>
      <xdr:rowOff>150669</xdr:rowOff>
    </xdr:to>
    <xdr:sp macro="" textlink="">
      <xdr:nvSpPr>
        <xdr:cNvPr id="3" name="TextBox 2">
          <a:extLst>
            <a:ext uri="{FF2B5EF4-FFF2-40B4-BE49-F238E27FC236}">
              <a16:creationId xmlns="" xmlns:a16="http://schemas.microsoft.com/office/drawing/2014/main" id="{00000000-0008-0000-0600-000003000000}"/>
            </a:ext>
          </a:extLst>
        </xdr:cNvPr>
        <xdr:cNvSpPr txBox="1"/>
      </xdr:nvSpPr>
      <xdr:spPr>
        <a:xfrm>
          <a:off x="6219825" y="38100"/>
          <a:ext cx="2704234" cy="1103169"/>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4</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Сухореченский  сельсовет</a:t>
          </a:r>
        </a:p>
        <a:p>
          <a:r>
            <a:rPr lang="ru-RU" sz="1400">
              <a:solidFill>
                <a:sysClr val="windowText" lastClr="000000"/>
              </a:solidFill>
              <a:latin typeface="Times New Roman" pitchFamily="18" charset="0"/>
              <a:cs typeface="Times New Roman" pitchFamily="18" charset="0"/>
            </a:rPr>
            <a:t>от 00.00.2021 года № 000</a:t>
          </a:r>
        </a:p>
      </xdr:txBody>
    </xdr:sp>
    <xdr:clientData/>
  </xdr:twoCellAnchor>
  <xdr:twoCellAnchor>
    <xdr:from>
      <xdr:col>5</xdr:col>
      <xdr:colOff>123825</xdr:colOff>
      <xdr:row>0</xdr:row>
      <xdr:rowOff>28576</xdr:rowOff>
    </xdr:from>
    <xdr:to>
      <xdr:col>9</xdr:col>
      <xdr:colOff>532534</xdr:colOff>
      <xdr:row>1</xdr:row>
      <xdr:rowOff>247650</xdr:rowOff>
    </xdr:to>
    <xdr:sp macro="" textlink="">
      <xdr:nvSpPr>
        <xdr:cNvPr id="4" name="TextBox 3"/>
        <xdr:cNvSpPr txBox="1"/>
      </xdr:nvSpPr>
      <xdr:spPr>
        <a:xfrm>
          <a:off x="6134100" y="28576"/>
          <a:ext cx="2828059" cy="1209674"/>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Утверждаю:</a:t>
          </a:r>
        </a:p>
        <a:p>
          <a:r>
            <a:rPr lang="ru-RU" sz="1400">
              <a:solidFill>
                <a:sysClr val="windowText" lastClr="000000"/>
              </a:solidFill>
              <a:latin typeface="Times New Roman" pitchFamily="18" charset="0"/>
              <a:cs typeface="Times New Roman" pitchFamily="18" charset="0"/>
            </a:rPr>
            <a:t>Глава МО Сухореченский сельсовет</a:t>
          </a:r>
        </a:p>
        <a:p>
          <a:r>
            <a:rPr lang="ru-RU" sz="1400">
              <a:solidFill>
                <a:sysClr val="windowText" lastClr="000000"/>
              </a:solidFill>
              <a:latin typeface="Times New Roman" pitchFamily="18" charset="0"/>
              <a:cs typeface="Times New Roman" pitchFamily="18" charset="0"/>
            </a:rPr>
            <a:t>___________ Шаталова Т.В.</a:t>
          </a:r>
        </a:p>
        <a:p>
          <a:r>
            <a:rPr lang="ru-RU" sz="1400">
              <a:solidFill>
                <a:sysClr val="windowText" lastClr="000000"/>
              </a:solidFill>
              <a:latin typeface="Times New Roman" pitchFamily="18" charset="0"/>
              <a:cs typeface="Times New Roman" pitchFamily="18" charset="0"/>
            </a:rPr>
            <a:t>«31» марта</a:t>
          </a:r>
          <a:r>
            <a:rPr lang="ru-RU" sz="1400" baseline="0">
              <a:solidFill>
                <a:sysClr val="windowText" lastClr="000000"/>
              </a:solidFill>
              <a:latin typeface="Times New Roman" pitchFamily="18" charset="0"/>
              <a:cs typeface="Times New Roman" pitchFamily="18" charset="0"/>
            </a:rPr>
            <a:t> </a:t>
          </a:r>
          <a:r>
            <a:rPr lang="ru-RU" sz="1400">
              <a:solidFill>
                <a:sysClr val="windowText" lastClr="000000"/>
              </a:solidFill>
              <a:latin typeface="Times New Roman" pitchFamily="18" charset="0"/>
              <a:cs typeface="Times New Roman" pitchFamily="18" charset="0"/>
            </a:rPr>
            <a:t>2021 г.</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82;&#1091;&#1084;&#1077;&#1085;&#1090;&#1099;/2021/&#1055;&#1088;&#1086;&#1077;&#1082;&#1090;-&#1041;&#1102;&#1076;&#1078;&#1077;&#1090;&#1072;/&#1047;&#1072;&#1090;&#1086;&#1085;&#1085;&#1086;&#1074;&#1089;&#1082;&#1080;&#1081;/&#1055;&#1088;&#1080;&#1083;&#1086;&#1078;&#1077;&#1085;&#1080;&#1077;&#1047;&#1072;&#1090;&#1086;&#1085;&#1085;&#1086;&#1077;-202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ереченьГАД"/>
      <sheetName val="ПереченьИФД"/>
      <sheetName val="Нормативы"/>
      <sheetName val="Источники"/>
      <sheetName val="Доходы"/>
      <sheetName val="РзПз"/>
      <sheetName val="Ведомственная"/>
    </sheetNames>
    <sheetDataSet>
      <sheetData sheetId="0" refreshError="1"/>
      <sheetData sheetId="1" refreshError="1"/>
      <sheetData sheetId="2" refreshError="1"/>
      <sheetData sheetId="3" refreshError="1"/>
      <sheetData sheetId="4">
        <row r="5">
          <cell r="C5" t="str">
            <v>2021 год</v>
          </cell>
          <cell r="D5" t="str">
            <v>2022 год</v>
          </cell>
          <cell r="E5" t="str">
            <v>2023 год</v>
          </cell>
        </row>
      </sheetData>
      <sheetData sheetId="5" refreshError="1"/>
      <sheetData sheetId="6">
        <row r="4">
          <cell r="H4" t="str">
            <v>2021 год</v>
          </cell>
          <cell r="I4" t="str">
            <v>2022 год</v>
          </cell>
          <cell r="J4" t="str">
            <v>2023 год</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E35"/>
  <sheetViews>
    <sheetView workbookViewId="0">
      <selection activeCell="B5" sqref="B5"/>
    </sheetView>
  </sheetViews>
  <sheetFormatPr defaultRowHeight="15"/>
  <cols>
    <col min="1" max="1" width="57.140625" customWidth="1"/>
    <col min="2" max="2" width="9.7109375" customWidth="1"/>
    <col min="3" max="3" width="24.85546875" customWidth="1"/>
    <col min="4" max="4" width="9.7109375" customWidth="1"/>
    <col min="8" max="9" width="9.140625" customWidth="1"/>
  </cols>
  <sheetData>
    <row r="1" spans="1:5" ht="90" customHeight="1">
      <c r="C1" s="35"/>
      <c r="D1" s="19"/>
      <c r="E1" s="19"/>
    </row>
    <row r="3" spans="1:5" ht="29.25" customHeight="1">
      <c r="A3" s="148" t="s">
        <v>376</v>
      </c>
      <c r="B3" s="148"/>
      <c r="C3" s="148"/>
      <c r="D3" s="97"/>
    </row>
    <row r="4" spans="1:5">
      <c r="A4" s="27"/>
      <c r="B4" s="27"/>
      <c r="C4" s="27"/>
      <c r="D4" s="33"/>
    </row>
    <row r="5" spans="1:5" ht="63">
      <c r="A5" s="70" t="s">
        <v>309</v>
      </c>
      <c r="B5" s="72" t="s">
        <v>306</v>
      </c>
      <c r="C5" s="71" t="s">
        <v>195</v>
      </c>
    </row>
    <row r="6" spans="1:5" ht="31.5" customHeight="1">
      <c r="A6" s="73" t="str">
        <f>Ведомственная!B7</f>
        <v>Администрация муниципального образования Сухореченский сельсовет Илекского района Оренбургской области</v>
      </c>
      <c r="B6" s="69" t="s">
        <v>343</v>
      </c>
      <c r="C6" s="66"/>
    </row>
    <row r="7" spans="1:5" ht="78.75">
      <c r="A7" s="74" t="s">
        <v>111</v>
      </c>
      <c r="B7" s="69" t="s">
        <v>343</v>
      </c>
      <c r="C7" s="67" t="s">
        <v>112</v>
      </c>
    </row>
    <row r="8" spans="1:5" ht="94.5">
      <c r="A8" s="74" t="s">
        <v>334</v>
      </c>
      <c r="B8" s="69" t="s">
        <v>343</v>
      </c>
      <c r="C8" s="67" t="s">
        <v>148</v>
      </c>
    </row>
    <row r="9" spans="1:5" ht="78.75">
      <c r="A9" s="74" t="s">
        <v>154</v>
      </c>
      <c r="B9" s="69" t="s">
        <v>343</v>
      </c>
      <c r="C9" s="68" t="s">
        <v>114</v>
      </c>
    </row>
    <row r="10" spans="1:5" ht="94.5" hidden="1">
      <c r="A10" s="74" t="s">
        <v>311</v>
      </c>
      <c r="B10" s="69" t="s">
        <v>343</v>
      </c>
      <c r="C10" s="68" t="s">
        <v>310</v>
      </c>
    </row>
    <row r="11" spans="1:5" ht="31.5" hidden="1">
      <c r="A11" s="74" t="s">
        <v>159</v>
      </c>
      <c r="B11" s="69" t="s">
        <v>343</v>
      </c>
      <c r="C11" s="68" t="s">
        <v>120</v>
      </c>
    </row>
    <row r="12" spans="1:5" ht="46.5" hidden="1" customHeight="1">
      <c r="A12" s="74" t="s">
        <v>335</v>
      </c>
      <c r="B12" s="69" t="s">
        <v>343</v>
      </c>
      <c r="C12" s="68" t="s">
        <v>121</v>
      </c>
    </row>
    <row r="13" spans="1:5" ht="31.5" hidden="1">
      <c r="A13" s="74" t="s">
        <v>161</v>
      </c>
      <c r="B13" s="69" t="s">
        <v>343</v>
      </c>
      <c r="C13" s="68" t="s">
        <v>122</v>
      </c>
    </row>
    <row r="14" spans="1:5" ht="94.5" hidden="1">
      <c r="A14" s="74" t="s">
        <v>336</v>
      </c>
      <c r="B14" s="69" t="s">
        <v>343</v>
      </c>
      <c r="C14" s="68" t="s">
        <v>164</v>
      </c>
    </row>
    <row r="15" spans="1:5" ht="110.25" hidden="1">
      <c r="A15" s="74" t="s">
        <v>165</v>
      </c>
      <c r="B15" s="69" t="s">
        <v>343</v>
      </c>
      <c r="C15" s="67" t="s">
        <v>166</v>
      </c>
    </row>
    <row r="16" spans="1:5" ht="110.25" hidden="1">
      <c r="A16" s="74" t="s">
        <v>169</v>
      </c>
      <c r="B16" s="69" t="s">
        <v>343</v>
      </c>
      <c r="C16" s="67" t="s">
        <v>170</v>
      </c>
    </row>
    <row r="17" spans="1:3" ht="51.75" hidden="1" customHeight="1">
      <c r="A17" s="74" t="s">
        <v>313</v>
      </c>
      <c r="B17" s="69" t="s">
        <v>343</v>
      </c>
      <c r="C17" s="67" t="s">
        <v>312</v>
      </c>
    </row>
    <row r="18" spans="1:3" ht="63" hidden="1">
      <c r="A18" s="74" t="s">
        <v>179</v>
      </c>
      <c r="B18" s="69" t="s">
        <v>343</v>
      </c>
      <c r="C18" s="68" t="s">
        <v>180</v>
      </c>
    </row>
    <row r="19" spans="1:3" ht="78.75" hidden="1">
      <c r="A19" s="74" t="s">
        <v>337</v>
      </c>
      <c r="B19" s="69" t="s">
        <v>343</v>
      </c>
      <c r="C19" s="68" t="s">
        <v>192</v>
      </c>
    </row>
    <row r="20" spans="1:3" ht="63" hidden="1">
      <c r="A20" s="75" t="s">
        <v>339</v>
      </c>
      <c r="B20" s="69" t="s">
        <v>343</v>
      </c>
      <c r="C20" s="67" t="s">
        <v>197</v>
      </c>
    </row>
    <row r="21" spans="1:3" ht="31.5">
      <c r="A21" s="76" t="s">
        <v>131</v>
      </c>
      <c r="B21" s="69" t="s">
        <v>343</v>
      </c>
      <c r="C21" s="67" t="s">
        <v>132</v>
      </c>
    </row>
    <row r="22" spans="1:3" ht="31.5">
      <c r="A22" s="77" t="s">
        <v>133</v>
      </c>
      <c r="B22" s="69" t="s">
        <v>343</v>
      </c>
      <c r="C22" s="67" t="s">
        <v>134</v>
      </c>
    </row>
    <row r="23" spans="1:3" ht="31.5">
      <c r="A23" s="77" t="s">
        <v>326</v>
      </c>
      <c r="B23" s="69" t="s">
        <v>343</v>
      </c>
      <c r="C23" s="67" t="s">
        <v>338</v>
      </c>
    </row>
    <row r="24" spans="1:3" ht="31.5">
      <c r="A24" s="74" t="s">
        <v>199</v>
      </c>
      <c r="B24" s="69" t="s">
        <v>343</v>
      </c>
      <c r="C24" s="69" t="s">
        <v>360</v>
      </c>
    </row>
    <row r="25" spans="1:3" ht="31.5" hidden="1">
      <c r="A25" s="74" t="s">
        <v>200</v>
      </c>
      <c r="B25" s="69" t="s">
        <v>343</v>
      </c>
      <c r="C25" s="69" t="s">
        <v>201</v>
      </c>
    </row>
    <row r="26" spans="1:3" ht="15.75">
      <c r="A26" s="73" t="s">
        <v>204</v>
      </c>
      <c r="B26" s="69" t="s">
        <v>343</v>
      </c>
      <c r="C26" s="69" t="s">
        <v>359</v>
      </c>
    </row>
    <row r="27" spans="1:3" ht="47.25">
      <c r="A27" s="78" t="s">
        <v>207</v>
      </c>
      <c r="B27" s="69" t="s">
        <v>343</v>
      </c>
      <c r="C27" s="69" t="s">
        <v>358</v>
      </c>
    </row>
    <row r="28" spans="1:3" ht="47.25" hidden="1">
      <c r="A28" s="79" t="s">
        <v>208</v>
      </c>
      <c r="B28" s="69" t="s">
        <v>343</v>
      </c>
      <c r="C28" s="69" t="s">
        <v>209</v>
      </c>
    </row>
    <row r="29" spans="1:3" ht="31.5" hidden="1">
      <c r="A29" s="79" t="s">
        <v>210</v>
      </c>
      <c r="B29" s="69" t="s">
        <v>343</v>
      </c>
      <c r="C29" s="69" t="s">
        <v>211</v>
      </c>
    </row>
    <row r="30" spans="1:3" ht="47.25">
      <c r="A30" s="79" t="s">
        <v>352</v>
      </c>
      <c r="B30" s="69" t="s">
        <v>343</v>
      </c>
      <c r="C30" s="69" t="s">
        <v>353</v>
      </c>
    </row>
    <row r="31" spans="1:3" ht="31.5">
      <c r="A31" s="81" t="s">
        <v>212</v>
      </c>
      <c r="B31" s="69" t="s">
        <v>343</v>
      </c>
      <c r="C31" s="68" t="s">
        <v>355</v>
      </c>
    </row>
    <row r="32" spans="1:3" ht="110.25">
      <c r="A32" s="80" t="s">
        <v>213</v>
      </c>
      <c r="B32" s="69" t="s">
        <v>343</v>
      </c>
      <c r="C32" s="68" t="s">
        <v>214</v>
      </c>
    </row>
    <row r="33" spans="1:3" ht="47.25" hidden="1">
      <c r="A33" s="80" t="s">
        <v>215</v>
      </c>
      <c r="B33" s="69" t="s">
        <v>343</v>
      </c>
      <c r="C33" s="68" t="s">
        <v>216</v>
      </c>
    </row>
    <row r="34" spans="1:3" ht="31.5" hidden="1">
      <c r="A34" s="80" t="s">
        <v>217</v>
      </c>
      <c r="B34" s="69" t="s">
        <v>343</v>
      </c>
      <c r="C34" s="68" t="s">
        <v>218</v>
      </c>
    </row>
    <row r="35" spans="1:3" ht="63" hidden="1">
      <c r="A35" s="74" t="s">
        <v>219</v>
      </c>
      <c r="B35" s="69" t="s">
        <v>343</v>
      </c>
      <c r="C35" s="68" t="s">
        <v>220</v>
      </c>
    </row>
  </sheetData>
  <mergeCells count="1">
    <mergeCell ref="A3:C3"/>
  </mergeCells>
  <pageMargins left="0.51181102362204722" right="0.51181102362204722" top="0.55118110236220474" bottom="0.55118110236220474" header="0.31496062992125984" footer="0.31496062992125984"/>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dimension ref="A1:C22"/>
  <sheetViews>
    <sheetView zoomScaleSheetLayoutView="85" workbookViewId="0">
      <selection activeCell="A4" sqref="A4:C4"/>
    </sheetView>
  </sheetViews>
  <sheetFormatPr defaultRowHeight="12.75"/>
  <cols>
    <col min="1" max="1" width="9.5703125" style="37" customWidth="1"/>
    <col min="2" max="2" width="52.5703125" style="37" customWidth="1"/>
    <col min="3" max="3" width="26.7109375" style="37" customWidth="1"/>
    <col min="4" max="253" width="9.140625" style="37"/>
    <col min="254" max="254" width="71.42578125" style="37" customWidth="1"/>
    <col min="255" max="255" width="6" style="37" customWidth="1"/>
    <col min="256" max="256" width="20.140625" style="37" customWidth="1"/>
    <col min="257" max="259" width="13.5703125" style="37" customWidth="1"/>
    <col min="260" max="509" width="9.140625" style="37"/>
    <col min="510" max="510" width="71.42578125" style="37" customWidth="1"/>
    <col min="511" max="511" width="6" style="37" customWidth="1"/>
    <col min="512" max="512" width="20.140625" style="37" customWidth="1"/>
    <col min="513" max="515" width="13.5703125" style="37" customWidth="1"/>
    <col min="516" max="765" width="9.140625" style="37"/>
    <col min="766" max="766" width="71.42578125" style="37" customWidth="1"/>
    <col min="767" max="767" width="6" style="37" customWidth="1"/>
    <col min="768" max="768" width="20.140625" style="37" customWidth="1"/>
    <col min="769" max="771" width="13.5703125" style="37" customWidth="1"/>
    <col min="772" max="1021" width="9.140625" style="37"/>
    <col min="1022" max="1022" width="71.42578125" style="37" customWidth="1"/>
    <col min="1023" max="1023" width="6" style="37" customWidth="1"/>
    <col min="1024" max="1024" width="20.140625" style="37" customWidth="1"/>
    <col min="1025" max="1027" width="13.5703125" style="37" customWidth="1"/>
    <col min="1028" max="1277" width="9.140625" style="37"/>
    <col min="1278" max="1278" width="71.42578125" style="37" customWidth="1"/>
    <col min="1279" max="1279" width="6" style="37" customWidth="1"/>
    <col min="1280" max="1280" width="20.140625" style="37" customWidth="1"/>
    <col min="1281" max="1283" width="13.5703125" style="37" customWidth="1"/>
    <col min="1284" max="1533" width="9.140625" style="37"/>
    <col min="1534" max="1534" width="71.42578125" style="37" customWidth="1"/>
    <col min="1535" max="1535" width="6" style="37" customWidth="1"/>
    <col min="1536" max="1536" width="20.140625" style="37" customWidth="1"/>
    <col min="1537" max="1539" width="13.5703125" style="37" customWidth="1"/>
    <col min="1540" max="1789" width="9.140625" style="37"/>
    <col min="1790" max="1790" width="71.42578125" style="37" customWidth="1"/>
    <col min="1791" max="1791" width="6" style="37" customWidth="1"/>
    <col min="1792" max="1792" width="20.140625" style="37" customWidth="1"/>
    <col min="1793" max="1795" width="13.5703125" style="37" customWidth="1"/>
    <col min="1796" max="2045" width="9.140625" style="37"/>
    <col min="2046" max="2046" width="71.42578125" style="37" customWidth="1"/>
    <col min="2047" max="2047" width="6" style="37" customWidth="1"/>
    <col min="2048" max="2048" width="20.140625" style="37" customWidth="1"/>
    <col min="2049" max="2051" width="13.5703125" style="37" customWidth="1"/>
    <col min="2052" max="2301" width="9.140625" style="37"/>
    <col min="2302" max="2302" width="71.42578125" style="37" customWidth="1"/>
    <col min="2303" max="2303" width="6" style="37" customWidth="1"/>
    <col min="2304" max="2304" width="20.140625" style="37" customWidth="1"/>
    <col min="2305" max="2307" width="13.5703125" style="37" customWidth="1"/>
    <col min="2308" max="2557" width="9.140625" style="37"/>
    <col min="2558" max="2558" width="71.42578125" style="37" customWidth="1"/>
    <col min="2559" max="2559" width="6" style="37" customWidth="1"/>
    <col min="2560" max="2560" width="20.140625" style="37" customWidth="1"/>
    <col min="2561" max="2563" width="13.5703125" style="37" customWidth="1"/>
    <col min="2564" max="2813" width="9.140625" style="37"/>
    <col min="2814" max="2814" width="71.42578125" style="37" customWidth="1"/>
    <col min="2815" max="2815" width="6" style="37" customWidth="1"/>
    <col min="2816" max="2816" width="20.140625" style="37" customWidth="1"/>
    <col min="2817" max="2819" width="13.5703125" style="37" customWidth="1"/>
    <col min="2820" max="3069" width="9.140625" style="37"/>
    <col min="3070" max="3070" width="71.42578125" style="37" customWidth="1"/>
    <col min="3071" max="3071" width="6" style="37" customWidth="1"/>
    <col min="3072" max="3072" width="20.140625" style="37" customWidth="1"/>
    <col min="3073" max="3075" width="13.5703125" style="37" customWidth="1"/>
    <col min="3076" max="3325" width="9.140625" style="37"/>
    <col min="3326" max="3326" width="71.42578125" style="37" customWidth="1"/>
    <col min="3327" max="3327" width="6" style="37" customWidth="1"/>
    <col min="3328" max="3328" width="20.140625" style="37" customWidth="1"/>
    <col min="3329" max="3331" width="13.5703125" style="37" customWidth="1"/>
    <col min="3332" max="3581" width="9.140625" style="37"/>
    <col min="3582" max="3582" width="71.42578125" style="37" customWidth="1"/>
    <col min="3583" max="3583" width="6" style="37" customWidth="1"/>
    <col min="3584" max="3584" width="20.140625" style="37" customWidth="1"/>
    <col min="3585" max="3587" width="13.5703125" style="37" customWidth="1"/>
    <col min="3588" max="3837" width="9.140625" style="37"/>
    <col min="3838" max="3838" width="71.42578125" style="37" customWidth="1"/>
    <col min="3839" max="3839" width="6" style="37" customWidth="1"/>
    <col min="3840" max="3840" width="20.140625" style="37" customWidth="1"/>
    <col min="3841" max="3843" width="13.5703125" style="37" customWidth="1"/>
    <col min="3844" max="4093" width="9.140625" style="37"/>
    <col min="4094" max="4094" width="71.42578125" style="37" customWidth="1"/>
    <col min="4095" max="4095" width="6" style="37" customWidth="1"/>
    <col min="4096" max="4096" width="20.140625" style="37" customWidth="1"/>
    <col min="4097" max="4099" width="13.5703125" style="37" customWidth="1"/>
    <col min="4100" max="4349" width="9.140625" style="37"/>
    <col min="4350" max="4350" width="71.42578125" style="37" customWidth="1"/>
    <col min="4351" max="4351" width="6" style="37" customWidth="1"/>
    <col min="4352" max="4352" width="20.140625" style="37" customWidth="1"/>
    <col min="4353" max="4355" width="13.5703125" style="37" customWidth="1"/>
    <col min="4356" max="4605" width="9.140625" style="37"/>
    <col min="4606" max="4606" width="71.42578125" style="37" customWidth="1"/>
    <col min="4607" max="4607" width="6" style="37" customWidth="1"/>
    <col min="4608" max="4608" width="20.140625" style="37" customWidth="1"/>
    <col min="4609" max="4611" width="13.5703125" style="37" customWidth="1"/>
    <col min="4612" max="4861" width="9.140625" style="37"/>
    <col min="4862" max="4862" width="71.42578125" style="37" customWidth="1"/>
    <col min="4863" max="4863" width="6" style="37" customWidth="1"/>
    <col min="4864" max="4864" width="20.140625" style="37" customWidth="1"/>
    <col min="4865" max="4867" width="13.5703125" style="37" customWidth="1"/>
    <col min="4868" max="5117" width="9.140625" style="37"/>
    <col min="5118" max="5118" width="71.42578125" style="37" customWidth="1"/>
    <col min="5119" max="5119" width="6" style="37" customWidth="1"/>
    <col min="5120" max="5120" width="20.140625" style="37" customWidth="1"/>
    <col min="5121" max="5123" width="13.5703125" style="37" customWidth="1"/>
    <col min="5124" max="5373" width="9.140625" style="37"/>
    <col min="5374" max="5374" width="71.42578125" style="37" customWidth="1"/>
    <col min="5375" max="5375" width="6" style="37" customWidth="1"/>
    <col min="5376" max="5376" width="20.140625" style="37" customWidth="1"/>
    <col min="5377" max="5379" width="13.5703125" style="37" customWidth="1"/>
    <col min="5380" max="5629" width="9.140625" style="37"/>
    <col min="5630" max="5630" width="71.42578125" style="37" customWidth="1"/>
    <col min="5631" max="5631" width="6" style="37" customWidth="1"/>
    <col min="5632" max="5632" width="20.140625" style="37" customWidth="1"/>
    <col min="5633" max="5635" width="13.5703125" style="37" customWidth="1"/>
    <col min="5636" max="5885" width="9.140625" style="37"/>
    <col min="5886" max="5886" width="71.42578125" style="37" customWidth="1"/>
    <col min="5887" max="5887" width="6" style="37" customWidth="1"/>
    <col min="5888" max="5888" width="20.140625" style="37" customWidth="1"/>
    <col min="5889" max="5891" width="13.5703125" style="37" customWidth="1"/>
    <col min="5892" max="6141" width="9.140625" style="37"/>
    <col min="6142" max="6142" width="71.42578125" style="37" customWidth="1"/>
    <col min="6143" max="6143" width="6" style="37" customWidth="1"/>
    <col min="6144" max="6144" width="20.140625" style="37" customWidth="1"/>
    <col min="6145" max="6147" width="13.5703125" style="37" customWidth="1"/>
    <col min="6148" max="6397" width="9.140625" style="37"/>
    <col min="6398" max="6398" width="71.42578125" style="37" customWidth="1"/>
    <col min="6399" max="6399" width="6" style="37" customWidth="1"/>
    <col min="6400" max="6400" width="20.140625" style="37" customWidth="1"/>
    <col min="6401" max="6403" width="13.5703125" style="37" customWidth="1"/>
    <col min="6404" max="6653" width="9.140625" style="37"/>
    <col min="6654" max="6654" width="71.42578125" style="37" customWidth="1"/>
    <col min="6655" max="6655" width="6" style="37" customWidth="1"/>
    <col min="6656" max="6656" width="20.140625" style="37" customWidth="1"/>
    <col min="6657" max="6659" width="13.5703125" style="37" customWidth="1"/>
    <col min="6660" max="6909" width="9.140625" style="37"/>
    <col min="6910" max="6910" width="71.42578125" style="37" customWidth="1"/>
    <col min="6911" max="6911" width="6" style="37" customWidth="1"/>
    <col min="6912" max="6912" width="20.140625" style="37" customWidth="1"/>
    <col min="6913" max="6915" width="13.5703125" style="37" customWidth="1"/>
    <col min="6916" max="7165" width="9.140625" style="37"/>
    <col min="7166" max="7166" width="71.42578125" style="37" customWidth="1"/>
    <col min="7167" max="7167" width="6" style="37" customWidth="1"/>
    <col min="7168" max="7168" width="20.140625" style="37" customWidth="1"/>
    <col min="7169" max="7171" width="13.5703125" style="37" customWidth="1"/>
    <col min="7172" max="7421" width="9.140625" style="37"/>
    <col min="7422" max="7422" width="71.42578125" style="37" customWidth="1"/>
    <col min="7423" max="7423" width="6" style="37" customWidth="1"/>
    <col min="7424" max="7424" width="20.140625" style="37" customWidth="1"/>
    <col min="7425" max="7427" width="13.5703125" style="37" customWidth="1"/>
    <col min="7428" max="7677" width="9.140625" style="37"/>
    <col min="7678" max="7678" width="71.42578125" style="37" customWidth="1"/>
    <col min="7679" max="7679" width="6" style="37" customWidth="1"/>
    <col min="7680" max="7680" width="20.140625" style="37" customWidth="1"/>
    <col min="7681" max="7683" width="13.5703125" style="37" customWidth="1"/>
    <col min="7684" max="7933" width="9.140625" style="37"/>
    <col min="7934" max="7934" width="71.42578125" style="37" customWidth="1"/>
    <col min="7935" max="7935" width="6" style="37" customWidth="1"/>
    <col min="7936" max="7936" width="20.140625" style="37" customWidth="1"/>
    <col min="7937" max="7939" width="13.5703125" style="37" customWidth="1"/>
    <col min="7940" max="8189" width="9.140625" style="37"/>
    <col min="8190" max="8190" width="71.42578125" style="37" customWidth="1"/>
    <col min="8191" max="8191" width="6" style="37" customWidth="1"/>
    <col min="8192" max="8192" width="20.140625" style="37" customWidth="1"/>
    <col min="8193" max="8195" width="13.5703125" style="37" customWidth="1"/>
    <col min="8196" max="8445" width="9.140625" style="37"/>
    <col min="8446" max="8446" width="71.42578125" style="37" customWidth="1"/>
    <col min="8447" max="8447" width="6" style="37" customWidth="1"/>
    <col min="8448" max="8448" width="20.140625" style="37" customWidth="1"/>
    <col min="8449" max="8451" width="13.5703125" style="37" customWidth="1"/>
    <col min="8452" max="8701" width="9.140625" style="37"/>
    <col min="8702" max="8702" width="71.42578125" style="37" customWidth="1"/>
    <col min="8703" max="8703" width="6" style="37" customWidth="1"/>
    <col min="8704" max="8704" width="20.140625" style="37" customWidth="1"/>
    <col min="8705" max="8707" width="13.5703125" style="37" customWidth="1"/>
    <col min="8708" max="8957" width="9.140625" style="37"/>
    <col min="8958" max="8958" width="71.42578125" style="37" customWidth="1"/>
    <col min="8959" max="8959" width="6" style="37" customWidth="1"/>
    <col min="8960" max="8960" width="20.140625" style="37" customWidth="1"/>
    <col min="8961" max="8963" width="13.5703125" style="37" customWidth="1"/>
    <col min="8964" max="9213" width="9.140625" style="37"/>
    <col min="9214" max="9214" width="71.42578125" style="37" customWidth="1"/>
    <col min="9215" max="9215" width="6" style="37" customWidth="1"/>
    <col min="9216" max="9216" width="20.140625" style="37" customWidth="1"/>
    <col min="9217" max="9219" width="13.5703125" style="37" customWidth="1"/>
    <col min="9220" max="9469" width="9.140625" style="37"/>
    <col min="9470" max="9470" width="71.42578125" style="37" customWidth="1"/>
    <col min="9471" max="9471" width="6" style="37" customWidth="1"/>
    <col min="9472" max="9472" width="20.140625" style="37" customWidth="1"/>
    <col min="9473" max="9475" width="13.5703125" style="37" customWidth="1"/>
    <col min="9476" max="9725" width="9.140625" style="37"/>
    <col min="9726" max="9726" width="71.42578125" style="37" customWidth="1"/>
    <col min="9727" max="9727" width="6" style="37" customWidth="1"/>
    <col min="9728" max="9728" width="20.140625" style="37" customWidth="1"/>
    <col min="9729" max="9731" width="13.5703125" style="37" customWidth="1"/>
    <col min="9732" max="9981" width="9.140625" style="37"/>
    <col min="9982" max="9982" width="71.42578125" style="37" customWidth="1"/>
    <col min="9983" max="9983" width="6" style="37" customWidth="1"/>
    <col min="9984" max="9984" width="20.140625" style="37" customWidth="1"/>
    <col min="9985" max="9987" width="13.5703125" style="37" customWidth="1"/>
    <col min="9988" max="10237" width="9.140625" style="37"/>
    <col min="10238" max="10238" width="71.42578125" style="37" customWidth="1"/>
    <col min="10239" max="10239" width="6" style="37" customWidth="1"/>
    <col min="10240" max="10240" width="20.140625" style="37" customWidth="1"/>
    <col min="10241" max="10243" width="13.5703125" style="37" customWidth="1"/>
    <col min="10244" max="10493" width="9.140625" style="37"/>
    <col min="10494" max="10494" width="71.42578125" style="37" customWidth="1"/>
    <col min="10495" max="10495" width="6" style="37" customWidth="1"/>
    <col min="10496" max="10496" width="20.140625" style="37" customWidth="1"/>
    <col min="10497" max="10499" width="13.5703125" style="37" customWidth="1"/>
    <col min="10500" max="10749" width="9.140625" style="37"/>
    <col min="10750" max="10750" width="71.42578125" style="37" customWidth="1"/>
    <col min="10751" max="10751" width="6" style="37" customWidth="1"/>
    <col min="10752" max="10752" width="20.140625" style="37" customWidth="1"/>
    <col min="10753" max="10755" width="13.5703125" style="37" customWidth="1"/>
    <col min="10756" max="11005" width="9.140625" style="37"/>
    <col min="11006" max="11006" width="71.42578125" style="37" customWidth="1"/>
    <col min="11007" max="11007" width="6" style="37" customWidth="1"/>
    <col min="11008" max="11008" width="20.140625" style="37" customWidth="1"/>
    <col min="11009" max="11011" width="13.5703125" style="37" customWidth="1"/>
    <col min="11012" max="11261" width="9.140625" style="37"/>
    <col min="11262" max="11262" width="71.42578125" style="37" customWidth="1"/>
    <col min="11263" max="11263" width="6" style="37" customWidth="1"/>
    <col min="11264" max="11264" width="20.140625" style="37" customWidth="1"/>
    <col min="11265" max="11267" width="13.5703125" style="37" customWidth="1"/>
    <col min="11268" max="11517" width="9.140625" style="37"/>
    <col min="11518" max="11518" width="71.42578125" style="37" customWidth="1"/>
    <col min="11519" max="11519" width="6" style="37" customWidth="1"/>
    <col min="11520" max="11520" width="20.140625" style="37" customWidth="1"/>
    <col min="11521" max="11523" width="13.5703125" style="37" customWidth="1"/>
    <col min="11524" max="11773" width="9.140625" style="37"/>
    <col min="11774" max="11774" width="71.42578125" style="37" customWidth="1"/>
    <col min="11775" max="11775" width="6" style="37" customWidth="1"/>
    <col min="11776" max="11776" width="20.140625" style="37" customWidth="1"/>
    <col min="11777" max="11779" width="13.5703125" style="37" customWidth="1"/>
    <col min="11780" max="12029" width="9.140625" style="37"/>
    <col min="12030" max="12030" width="71.42578125" style="37" customWidth="1"/>
    <col min="12031" max="12031" width="6" style="37" customWidth="1"/>
    <col min="12032" max="12032" width="20.140625" style="37" customWidth="1"/>
    <col min="12033" max="12035" width="13.5703125" style="37" customWidth="1"/>
    <col min="12036" max="12285" width="9.140625" style="37"/>
    <col min="12286" max="12286" width="71.42578125" style="37" customWidth="1"/>
    <col min="12287" max="12287" width="6" style="37" customWidth="1"/>
    <col min="12288" max="12288" width="20.140625" style="37" customWidth="1"/>
    <col min="12289" max="12291" width="13.5703125" style="37" customWidth="1"/>
    <col min="12292" max="12541" width="9.140625" style="37"/>
    <col min="12542" max="12542" width="71.42578125" style="37" customWidth="1"/>
    <col min="12543" max="12543" width="6" style="37" customWidth="1"/>
    <col min="12544" max="12544" width="20.140625" style="37" customWidth="1"/>
    <col min="12545" max="12547" width="13.5703125" style="37" customWidth="1"/>
    <col min="12548" max="12797" width="9.140625" style="37"/>
    <col min="12798" max="12798" width="71.42578125" style="37" customWidth="1"/>
    <col min="12799" max="12799" width="6" style="37" customWidth="1"/>
    <col min="12800" max="12800" width="20.140625" style="37" customWidth="1"/>
    <col min="12801" max="12803" width="13.5703125" style="37" customWidth="1"/>
    <col min="12804" max="13053" width="9.140625" style="37"/>
    <col min="13054" max="13054" width="71.42578125" style="37" customWidth="1"/>
    <col min="13055" max="13055" width="6" style="37" customWidth="1"/>
    <col min="13056" max="13056" width="20.140625" style="37" customWidth="1"/>
    <col min="13057" max="13059" width="13.5703125" style="37" customWidth="1"/>
    <col min="13060" max="13309" width="9.140625" style="37"/>
    <col min="13310" max="13310" width="71.42578125" style="37" customWidth="1"/>
    <col min="13311" max="13311" width="6" style="37" customWidth="1"/>
    <col min="13312" max="13312" width="20.140625" style="37" customWidth="1"/>
    <col min="13313" max="13315" width="13.5703125" style="37" customWidth="1"/>
    <col min="13316" max="13565" width="9.140625" style="37"/>
    <col min="13566" max="13566" width="71.42578125" style="37" customWidth="1"/>
    <col min="13567" max="13567" width="6" style="37" customWidth="1"/>
    <col min="13568" max="13568" width="20.140625" style="37" customWidth="1"/>
    <col min="13569" max="13571" width="13.5703125" style="37" customWidth="1"/>
    <col min="13572" max="13821" width="9.140625" style="37"/>
    <col min="13822" max="13822" width="71.42578125" style="37" customWidth="1"/>
    <col min="13823" max="13823" width="6" style="37" customWidth="1"/>
    <col min="13824" max="13824" width="20.140625" style="37" customWidth="1"/>
    <col min="13825" max="13827" width="13.5703125" style="37" customWidth="1"/>
    <col min="13828" max="14077" width="9.140625" style="37"/>
    <col min="14078" max="14078" width="71.42578125" style="37" customWidth="1"/>
    <col min="14079" max="14079" width="6" style="37" customWidth="1"/>
    <col min="14080" max="14080" width="20.140625" style="37" customWidth="1"/>
    <col min="14081" max="14083" width="13.5703125" style="37" customWidth="1"/>
    <col min="14084" max="14333" width="9.140625" style="37"/>
    <col min="14334" max="14334" width="71.42578125" style="37" customWidth="1"/>
    <col min="14335" max="14335" width="6" style="37" customWidth="1"/>
    <col min="14336" max="14336" width="20.140625" style="37" customWidth="1"/>
    <col min="14337" max="14339" width="13.5703125" style="37" customWidth="1"/>
    <col min="14340" max="14589" width="9.140625" style="37"/>
    <col min="14590" max="14590" width="71.42578125" style="37" customWidth="1"/>
    <col min="14591" max="14591" width="6" style="37" customWidth="1"/>
    <col min="14592" max="14592" width="20.140625" style="37" customWidth="1"/>
    <col min="14593" max="14595" width="13.5703125" style="37" customWidth="1"/>
    <col min="14596" max="14845" width="9.140625" style="37"/>
    <col min="14846" max="14846" width="71.42578125" style="37" customWidth="1"/>
    <col min="14847" max="14847" width="6" style="37" customWidth="1"/>
    <col min="14848" max="14848" width="20.140625" style="37" customWidth="1"/>
    <col min="14849" max="14851" width="13.5703125" style="37" customWidth="1"/>
    <col min="14852" max="15101" width="9.140625" style="37"/>
    <col min="15102" max="15102" width="71.42578125" style="37" customWidth="1"/>
    <col min="15103" max="15103" width="6" style="37" customWidth="1"/>
    <col min="15104" max="15104" width="20.140625" style="37" customWidth="1"/>
    <col min="15105" max="15107" width="13.5703125" style="37" customWidth="1"/>
    <col min="15108" max="15357" width="9.140625" style="37"/>
    <col min="15358" max="15358" width="71.42578125" style="37" customWidth="1"/>
    <col min="15359" max="15359" width="6" style="37" customWidth="1"/>
    <col min="15360" max="15360" width="20.140625" style="37" customWidth="1"/>
    <col min="15361" max="15363" width="13.5703125" style="37" customWidth="1"/>
    <col min="15364" max="15613" width="9.140625" style="37"/>
    <col min="15614" max="15614" width="71.42578125" style="37" customWidth="1"/>
    <col min="15615" max="15615" width="6" style="37" customWidth="1"/>
    <col min="15616" max="15616" width="20.140625" style="37" customWidth="1"/>
    <col min="15617" max="15619" width="13.5703125" style="37" customWidth="1"/>
    <col min="15620" max="15869" width="9.140625" style="37"/>
    <col min="15870" max="15870" width="71.42578125" style="37" customWidth="1"/>
    <col min="15871" max="15871" width="6" style="37" customWidth="1"/>
    <col min="15872" max="15872" width="20.140625" style="37" customWidth="1"/>
    <col min="15873" max="15875" width="13.5703125" style="37" customWidth="1"/>
    <col min="15876" max="16125" width="9.140625" style="37"/>
    <col min="16126" max="16126" width="71.42578125" style="37" customWidth="1"/>
    <col min="16127" max="16127" width="6" style="37" customWidth="1"/>
    <col min="16128" max="16128" width="20.140625" style="37" customWidth="1"/>
    <col min="16129" max="16131" width="13.5703125" style="37" customWidth="1"/>
    <col min="16132" max="16384" width="9.140625" style="37"/>
  </cols>
  <sheetData>
    <row r="1" spans="1:3" ht="96.75" customHeight="1"/>
    <row r="2" spans="1:3" ht="12" customHeight="1"/>
    <row r="3" spans="1:3">
      <c r="B3" s="36"/>
      <c r="C3" s="36"/>
    </row>
    <row r="4" spans="1:3" ht="34.5" customHeight="1">
      <c r="A4" s="149" t="s">
        <v>375</v>
      </c>
      <c r="B4" s="149"/>
      <c r="C4" s="149"/>
    </row>
    <row r="5" spans="1:3" ht="15.4" customHeight="1">
      <c r="B5" s="61"/>
      <c r="C5" s="62"/>
    </row>
    <row r="6" spans="1:3" ht="15.75">
      <c r="B6" s="63"/>
      <c r="C6" s="64"/>
    </row>
    <row r="7" spans="1:3" ht="40.5" customHeight="1">
      <c r="A7" s="57" t="s">
        <v>306</v>
      </c>
      <c r="B7" s="57" t="s">
        <v>221</v>
      </c>
      <c r="C7" s="57" t="s">
        <v>305</v>
      </c>
    </row>
    <row r="8" spans="1:3" s="96" customFormat="1" ht="48.75" customHeight="1">
      <c r="A8" s="69" t="s">
        <v>343</v>
      </c>
      <c r="B8" s="73" t="str">
        <f>ПереченьГАД!A6</f>
        <v>Администрация муниципального образования Сухореченский сельсовет Илекского района Оренбургской области</v>
      </c>
      <c r="C8" s="57"/>
    </row>
    <row r="9" spans="1:3" ht="85.5" customHeight="1">
      <c r="A9" s="65" t="s">
        <v>307</v>
      </c>
      <c r="B9" s="60" t="s">
        <v>308</v>
      </c>
      <c r="C9" s="57"/>
    </row>
    <row r="10" spans="1:3" ht="31.5">
      <c r="A10" s="65" t="s">
        <v>307</v>
      </c>
      <c r="B10" s="60" t="s">
        <v>232</v>
      </c>
      <c r="C10" s="57" t="s">
        <v>233</v>
      </c>
    </row>
    <row r="11" spans="1:3" ht="31.5">
      <c r="A11" s="65" t="s">
        <v>307</v>
      </c>
      <c r="B11" s="60" t="s">
        <v>240</v>
      </c>
      <c r="C11" s="57" t="s">
        <v>241</v>
      </c>
    </row>
    <row r="16" spans="1:3" ht="12.75" customHeight="1"/>
    <row r="18" ht="11.25" customHeight="1"/>
    <row r="19" ht="12.75" customHeight="1"/>
    <row r="21" ht="14.25" customHeight="1"/>
    <row r="22" ht="12.75" customHeight="1"/>
  </sheetData>
  <mergeCells count="1">
    <mergeCell ref="A4:C4"/>
  </mergeCells>
  <pageMargins left="0.78740157480314965" right="0.31496062992125984" top="0.43307086614173229" bottom="0.43307086614173229" header="0.39370078740157483" footer="0.39370078740157483"/>
  <pageSetup paperSize="9" fitToHeight="0"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dimension ref="A1:D81"/>
  <sheetViews>
    <sheetView workbookViewId="0">
      <selection activeCell="A3" sqref="A3:C3"/>
    </sheetView>
  </sheetViews>
  <sheetFormatPr defaultRowHeight="15"/>
  <cols>
    <col min="1" max="1" width="63.28515625" customWidth="1"/>
    <col min="2" max="2" width="19.140625" customWidth="1"/>
    <col min="3" max="3" width="9.7109375" customWidth="1"/>
    <col min="7" max="8" width="9.140625" customWidth="1"/>
  </cols>
  <sheetData>
    <row r="1" spans="1:4" ht="90" customHeight="1">
      <c r="B1" s="35"/>
      <c r="C1" s="19"/>
      <c r="D1" s="19"/>
    </row>
    <row r="3" spans="1:4" ht="29.25" customHeight="1">
      <c r="A3" s="148" t="s">
        <v>374</v>
      </c>
      <c r="B3" s="148"/>
      <c r="C3" s="148"/>
    </row>
    <row r="4" spans="1:4">
      <c r="A4" s="27"/>
      <c r="B4" s="27"/>
      <c r="C4" s="33"/>
    </row>
    <row r="5" spans="1:4" ht="51">
      <c r="A5" s="102" t="s">
        <v>198</v>
      </c>
      <c r="B5" s="103" t="s">
        <v>195</v>
      </c>
      <c r="C5" s="99" t="s">
        <v>244</v>
      </c>
    </row>
    <row r="6" spans="1:4">
      <c r="A6" s="28">
        <v>1</v>
      </c>
      <c r="B6" s="28">
        <v>2</v>
      </c>
      <c r="C6" s="104">
        <v>3</v>
      </c>
    </row>
    <row r="7" spans="1:4">
      <c r="A7" s="152" t="s">
        <v>91</v>
      </c>
      <c r="B7" s="153"/>
      <c r="C7" s="153"/>
    </row>
    <row r="8" spans="1:4" ht="54" customHeight="1">
      <c r="A8" s="105" t="s">
        <v>137</v>
      </c>
      <c r="B8" s="29" t="s">
        <v>92</v>
      </c>
      <c r="C8" s="106">
        <v>15</v>
      </c>
    </row>
    <row r="9" spans="1:4" ht="77.25" customHeight="1">
      <c r="A9" s="105" t="s">
        <v>138</v>
      </c>
      <c r="B9" s="29" t="s">
        <v>93</v>
      </c>
      <c r="C9" s="106">
        <v>15</v>
      </c>
    </row>
    <row r="10" spans="1:4" ht="39.75" customHeight="1">
      <c r="A10" s="107" t="s">
        <v>139</v>
      </c>
      <c r="B10" s="30" t="s">
        <v>94</v>
      </c>
      <c r="C10" s="108">
        <v>15</v>
      </c>
    </row>
    <row r="11" spans="1:4">
      <c r="A11" s="154" t="s">
        <v>95</v>
      </c>
      <c r="B11" s="155"/>
      <c r="C11" s="155"/>
    </row>
    <row r="12" spans="1:4" ht="51.75">
      <c r="A12" s="109" t="s">
        <v>140</v>
      </c>
      <c r="B12" s="30" t="s">
        <v>96</v>
      </c>
      <c r="C12" s="156" t="s">
        <v>141</v>
      </c>
    </row>
    <row r="13" spans="1:4" ht="64.5">
      <c r="A13" s="109" t="s">
        <v>97</v>
      </c>
      <c r="B13" s="30" t="s">
        <v>98</v>
      </c>
      <c r="C13" s="157"/>
    </row>
    <row r="14" spans="1:4" ht="51.75">
      <c r="A14" s="109" t="s">
        <v>99</v>
      </c>
      <c r="B14" s="30" t="s">
        <v>100</v>
      </c>
      <c r="C14" s="157"/>
    </row>
    <row r="15" spans="1:4" ht="51.75">
      <c r="A15" s="109" t="s">
        <v>101</v>
      </c>
      <c r="B15" s="30" t="s">
        <v>102</v>
      </c>
      <c r="C15" s="157"/>
    </row>
    <row r="16" spans="1:4">
      <c r="A16" s="150" t="s">
        <v>103</v>
      </c>
      <c r="B16" s="151"/>
      <c r="C16" s="151"/>
    </row>
    <row r="17" spans="1:3" ht="15.75" customHeight="1">
      <c r="A17" s="110" t="s">
        <v>104</v>
      </c>
      <c r="B17" s="31" t="s">
        <v>105</v>
      </c>
      <c r="C17" s="106">
        <v>50</v>
      </c>
    </row>
    <row r="18" spans="1:3" ht="25.5">
      <c r="A18" s="110" t="s">
        <v>142</v>
      </c>
      <c r="B18" s="31" t="s">
        <v>106</v>
      </c>
      <c r="C18" s="106">
        <v>60</v>
      </c>
    </row>
    <row r="19" spans="1:3">
      <c r="A19" s="150" t="s">
        <v>107</v>
      </c>
      <c r="B19" s="151"/>
      <c r="C19" s="151"/>
    </row>
    <row r="20" spans="1:3" ht="28.5" customHeight="1">
      <c r="A20" s="110" t="s">
        <v>108</v>
      </c>
      <c r="B20" s="100" t="s">
        <v>109</v>
      </c>
      <c r="C20" s="106">
        <v>100</v>
      </c>
    </row>
    <row r="21" spans="1:3" ht="26.25">
      <c r="A21" s="105" t="s">
        <v>143</v>
      </c>
      <c r="B21" s="31" t="s">
        <v>144</v>
      </c>
      <c r="C21" s="106">
        <v>100</v>
      </c>
    </row>
    <row r="22" spans="1:3" ht="26.25">
      <c r="A22" s="105" t="s">
        <v>145</v>
      </c>
      <c r="B22" s="31" t="s">
        <v>146</v>
      </c>
      <c r="C22" s="106">
        <v>100</v>
      </c>
    </row>
    <row r="23" spans="1:3">
      <c r="A23" s="150" t="s">
        <v>110</v>
      </c>
      <c r="B23" s="151"/>
      <c r="C23" s="151"/>
    </row>
    <row r="24" spans="1:3" ht="51">
      <c r="A24" s="110" t="s">
        <v>111</v>
      </c>
      <c r="B24" s="31" t="s">
        <v>112</v>
      </c>
      <c r="C24" s="106">
        <v>100</v>
      </c>
    </row>
    <row r="25" spans="1:3" ht="63.75" hidden="1">
      <c r="A25" s="110" t="s">
        <v>147</v>
      </c>
      <c r="B25" s="31" t="s">
        <v>148</v>
      </c>
      <c r="C25" s="106">
        <v>100</v>
      </c>
    </row>
    <row r="26" spans="1:3" ht="27" hidden="1" customHeight="1">
      <c r="A26" s="150" t="s">
        <v>149</v>
      </c>
      <c r="B26" s="151"/>
      <c r="C26" s="151"/>
    </row>
    <row r="27" spans="1:3" ht="25.5" hidden="1">
      <c r="A27" s="110" t="s">
        <v>150</v>
      </c>
      <c r="B27" s="100" t="s">
        <v>151</v>
      </c>
      <c r="C27" s="106">
        <v>100</v>
      </c>
    </row>
    <row r="28" spans="1:3" ht="29.25" customHeight="1">
      <c r="A28" s="150" t="s">
        <v>152</v>
      </c>
      <c r="B28" s="151"/>
      <c r="C28" s="151"/>
    </row>
    <row r="29" spans="1:3" ht="51" hidden="1">
      <c r="A29" s="110" t="s">
        <v>153</v>
      </c>
      <c r="B29" s="31" t="s">
        <v>113</v>
      </c>
      <c r="C29" s="106">
        <v>100</v>
      </c>
    </row>
    <row r="30" spans="1:3" ht="51">
      <c r="A30" s="110" t="s">
        <v>154</v>
      </c>
      <c r="B30" s="100" t="s">
        <v>114</v>
      </c>
      <c r="C30" s="106">
        <v>100</v>
      </c>
    </row>
    <row r="31" spans="1:3" ht="25.5" hidden="1">
      <c r="A31" s="110" t="s">
        <v>155</v>
      </c>
      <c r="B31" s="100" t="s">
        <v>156</v>
      </c>
      <c r="C31" s="106">
        <v>100</v>
      </c>
    </row>
    <row r="32" spans="1:3" ht="38.25" hidden="1">
      <c r="A32" s="110" t="s">
        <v>157</v>
      </c>
      <c r="B32" s="100" t="s">
        <v>115</v>
      </c>
      <c r="C32" s="106">
        <v>100</v>
      </c>
    </row>
    <row r="33" spans="1:3" ht="63.75" hidden="1">
      <c r="A33" s="110" t="s">
        <v>158</v>
      </c>
      <c r="B33" s="31" t="s">
        <v>116</v>
      </c>
      <c r="C33" s="106">
        <v>100</v>
      </c>
    </row>
    <row r="34" spans="1:3" ht="51" hidden="1">
      <c r="A34" s="110" t="s">
        <v>117</v>
      </c>
      <c r="B34" s="31" t="s">
        <v>118</v>
      </c>
      <c r="C34" s="106">
        <v>100</v>
      </c>
    </row>
    <row r="35" spans="1:3" hidden="1">
      <c r="A35" s="150" t="s">
        <v>119</v>
      </c>
      <c r="B35" s="151"/>
      <c r="C35" s="151"/>
    </row>
    <row r="36" spans="1:3" ht="25.5" hidden="1">
      <c r="A36" s="110" t="s">
        <v>159</v>
      </c>
      <c r="B36" s="100" t="s">
        <v>120</v>
      </c>
      <c r="C36" s="106">
        <v>100</v>
      </c>
    </row>
    <row r="37" spans="1:3" ht="25.5" hidden="1">
      <c r="A37" s="110" t="s">
        <v>160</v>
      </c>
      <c r="B37" s="100" t="s">
        <v>121</v>
      </c>
      <c r="C37" s="106">
        <v>100</v>
      </c>
    </row>
    <row r="38" spans="1:3" ht="25.5" hidden="1">
      <c r="A38" s="110" t="s">
        <v>161</v>
      </c>
      <c r="B38" s="100" t="s">
        <v>122</v>
      </c>
      <c r="C38" s="106">
        <v>100</v>
      </c>
    </row>
    <row r="39" spans="1:3" hidden="1">
      <c r="A39" s="150" t="s">
        <v>123</v>
      </c>
      <c r="B39" s="151"/>
      <c r="C39" s="151"/>
    </row>
    <row r="40" spans="1:3" ht="25.5" hidden="1">
      <c r="A40" s="110" t="s">
        <v>162</v>
      </c>
      <c r="B40" s="31" t="s">
        <v>124</v>
      </c>
      <c r="C40" s="106">
        <v>100</v>
      </c>
    </row>
    <row r="41" spans="1:3" ht="63.75" hidden="1">
      <c r="A41" s="110" t="s">
        <v>163</v>
      </c>
      <c r="B41" s="31" t="s">
        <v>164</v>
      </c>
      <c r="C41" s="106">
        <v>100</v>
      </c>
    </row>
    <row r="42" spans="1:3" ht="63.75" hidden="1">
      <c r="A42" s="110" t="s">
        <v>165</v>
      </c>
      <c r="B42" s="31" t="s">
        <v>166</v>
      </c>
      <c r="C42" s="106">
        <v>100</v>
      </c>
    </row>
    <row r="43" spans="1:3" ht="63.75" hidden="1">
      <c r="A43" s="110" t="s">
        <v>167</v>
      </c>
      <c r="B43" s="31" t="s">
        <v>168</v>
      </c>
      <c r="C43" s="106">
        <v>100</v>
      </c>
    </row>
    <row r="44" spans="1:3" ht="63.75" hidden="1">
      <c r="A44" s="110" t="s">
        <v>169</v>
      </c>
      <c r="B44" s="31" t="s">
        <v>170</v>
      </c>
      <c r="C44" s="106">
        <v>100</v>
      </c>
    </row>
    <row r="45" spans="1:3" ht="38.25" hidden="1">
      <c r="A45" s="110" t="s">
        <v>171</v>
      </c>
      <c r="B45" s="31" t="s">
        <v>125</v>
      </c>
      <c r="C45" s="106">
        <v>100</v>
      </c>
    </row>
    <row r="46" spans="1:3" ht="38.25" hidden="1">
      <c r="A46" s="110" t="s">
        <v>172</v>
      </c>
      <c r="B46" s="31" t="s">
        <v>126</v>
      </c>
      <c r="C46" s="106">
        <v>100</v>
      </c>
    </row>
    <row r="47" spans="1:3" ht="25.5" hidden="1">
      <c r="A47" s="110" t="s">
        <v>173</v>
      </c>
      <c r="B47" s="31" t="s">
        <v>174</v>
      </c>
      <c r="C47" s="106">
        <v>100</v>
      </c>
    </row>
    <row r="48" spans="1:3" ht="38.25" hidden="1">
      <c r="A48" s="110" t="s">
        <v>175</v>
      </c>
      <c r="B48" s="31" t="s">
        <v>176</v>
      </c>
      <c r="C48" s="106">
        <v>100</v>
      </c>
    </row>
    <row r="49" spans="1:3" hidden="1">
      <c r="A49" s="150" t="s">
        <v>127</v>
      </c>
      <c r="B49" s="151"/>
      <c r="C49" s="151"/>
    </row>
    <row r="50" spans="1:3" ht="25.5" hidden="1">
      <c r="A50" s="110" t="s">
        <v>177</v>
      </c>
      <c r="B50" s="31" t="s">
        <v>178</v>
      </c>
      <c r="C50" s="106">
        <v>100</v>
      </c>
    </row>
    <row r="51" spans="1:3" ht="38.25" hidden="1">
      <c r="A51" s="110" t="s">
        <v>179</v>
      </c>
      <c r="B51" s="100" t="s">
        <v>180</v>
      </c>
      <c r="C51" s="106">
        <v>100</v>
      </c>
    </row>
    <row r="52" spans="1:3" ht="51" hidden="1">
      <c r="A52" s="110" t="s">
        <v>181</v>
      </c>
      <c r="B52" s="100" t="s">
        <v>182</v>
      </c>
      <c r="C52" s="106">
        <v>100</v>
      </c>
    </row>
    <row r="53" spans="1:3" ht="38.25" hidden="1">
      <c r="A53" s="110" t="s">
        <v>183</v>
      </c>
      <c r="B53" s="100" t="s">
        <v>184</v>
      </c>
      <c r="C53" s="106">
        <v>100</v>
      </c>
    </row>
    <row r="54" spans="1:3" ht="38.25" hidden="1">
      <c r="A54" s="110" t="s">
        <v>185</v>
      </c>
      <c r="B54" s="31" t="s">
        <v>186</v>
      </c>
      <c r="C54" s="106">
        <v>100</v>
      </c>
    </row>
    <row r="55" spans="1:3" ht="38.25" hidden="1">
      <c r="A55" s="110" t="s">
        <v>187</v>
      </c>
      <c r="B55" s="31" t="s">
        <v>188</v>
      </c>
      <c r="C55" s="106">
        <v>100</v>
      </c>
    </row>
    <row r="56" spans="1:3" ht="51" hidden="1">
      <c r="A56" s="110" t="s">
        <v>189</v>
      </c>
      <c r="B56" s="31" t="s">
        <v>190</v>
      </c>
      <c r="C56" s="106">
        <v>100</v>
      </c>
    </row>
    <row r="57" spans="1:3" ht="51" hidden="1">
      <c r="A57" s="111" t="s">
        <v>191</v>
      </c>
      <c r="B57" s="31" t="s">
        <v>192</v>
      </c>
      <c r="C57" s="106">
        <v>100</v>
      </c>
    </row>
    <row r="58" spans="1:3" ht="38.25" hidden="1">
      <c r="A58" s="111" t="s">
        <v>196</v>
      </c>
      <c r="B58" s="31" t="s">
        <v>197</v>
      </c>
      <c r="C58" s="106">
        <v>100</v>
      </c>
    </row>
    <row r="59" spans="1:3" ht="25.5" hidden="1">
      <c r="A59" s="110" t="s">
        <v>128</v>
      </c>
      <c r="B59" s="31" t="s">
        <v>129</v>
      </c>
      <c r="C59" s="106">
        <v>100</v>
      </c>
    </row>
    <row r="60" spans="1:3">
      <c r="A60" s="150" t="s">
        <v>130</v>
      </c>
      <c r="B60" s="151"/>
      <c r="C60" s="151"/>
    </row>
    <row r="61" spans="1:3">
      <c r="A61" s="112" t="s">
        <v>131</v>
      </c>
      <c r="B61" s="31" t="s">
        <v>132</v>
      </c>
      <c r="C61" s="106">
        <v>100</v>
      </c>
    </row>
    <row r="62" spans="1:3">
      <c r="A62" s="113" t="s">
        <v>133</v>
      </c>
      <c r="B62" s="31" t="s">
        <v>134</v>
      </c>
      <c r="C62" s="106">
        <v>100</v>
      </c>
    </row>
    <row r="63" spans="1:3" ht="25.5">
      <c r="A63" s="114" t="s">
        <v>326</v>
      </c>
      <c r="B63" s="31" t="s">
        <v>338</v>
      </c>
      <c r="C63" s="106">
        <v>100</v>
      </c>
    </row>
    <row r="64" spans="1:3" ht="30" customHeight="1">
      <c r="A64" s="150" t="s">
        <v>135</v>
      </c>
      <c r="B64" s="151"/>
      <c r="C64" s="151"/>
    </row>
    <row r="65" spans="1:3" ht="25.5">
      <c r="A65" s="110" t="s">
        <v>199</v>
      </c>
      <c r="B65" s="32" t="s">
        <v>360</v>
      </c>
      <c r="C65" s="106">
        <v>100</v>
      </c>
    </row>
    <row r="66" spans="1:3" ht="25.5" hidden="1">
      <c r="A66" s="110" t="s">
        <v>200</v>
      </c>
      <c r="B66" s="32" t="s">
        <v>201</v>
      </c>
      <c r="C66" s="106">
        <v>100</v>
      </c>
    </row>
    <row r="67" spans="1:3" hidden="1">
      <c r="A67" s="115" t="s">
        <v>202</v>
      </c>
      <c r="B67" s="32" t="s">
        <v>203</v>
      </c>
      <c r="C67" s="106">
        <v>100</v>
      </c>
    </row>
    <row r="68" spans="1:3">
      <c r="A68" s="105" t="s">
        <v>204</v>
      </c>
      <c r="B68" s="32" t="s">
        <v>359</v>
      </c>
      <c r="C68" s="106">
        <v>100</v>
      </c>
    </row>
    <row r="69" spans="1:3" ht="25.5" hidden="1">
      <c r="A69" s="110" t="s">
        <v>205</v>
      </c>
      <c r="B69" s="32" t="s">
        <v>206</v>
      </c>
      <c r="C69" s="106">
        <v>100</v>
      </c>
    </row>
    <row r="70" spans="1:3" ht="25.5">
      <c r="A70" s="116" t="s">
        <v>207</v>
      </c>
      <c r="B70" s="32" t="s">
        <v>358</v>
      </c>
      <c r="C70" s="106">
        <v>100</v>
      </c>
    </row>
    <row r="71" spans="1:3" ht="26.25" hidden="1">
      <c r="A71" s="117" t="s">
        <v>208</v>
      </c>
      <c r="B71" s="32" t="s">
        <v>209</v>
      </c>
      <c r="C71" s="106">
        <v>100</v>
      </c>
    </row>
    <row r="72" spans="1:3" ht="26.25" hidden="1">
      <c r="A72" s="117" t="s">
        <v>210</v>
      </c>
      <c r="B72" s="32" t="s">
        <v>211</v>
      </c>
      <c r="C72" s="106">
        <v>100</v>
      </c>
    </row>
    <row r="73" spans="1:3">
      <c r="A73" s="150" t="s">
        <v>136</v>
      </c>
      <c r="B73" s="151"/>
      <c r="C73" s="151"/>
    </row>
    <row r="74" spans="1:3" ht="25.5">
      <c r="A74" s="120" t="s">
        <v>352</v>
      </c>
      <c r="B74" s="100" t="s">
        <v>353</v>
      </c>
      <c r="C74" s="106">
        <v>100</v>
      </c>
    </row>
    <row r="75" spans="1:3">
      <c r="A75" s="118" t="s">
        <v>212</v>
      </c>
      <c r="B75" s="122" t="s">
        <v>355</v>
      </c>
      <c r="C75" s="106">
        <v>100</v>
      </c>
    </row>
    <row r="76" spans="1:3" ht="64.5">
      <c r="A76" s="119" t="s">
        <v>213</v>
      </c>
      <c r="B76" s="100" t="s">
        <v>214</v>
      </c>
      <c r="C76" s="106">
        <v>100</v>
      </c>
    </row>
    <row r="77" spans="1:3" ht="19.5" hidden="1" customHeight="1">
      <c r="A77" s="150" t="s">
        <v>193</v>
      </c>
      <c r="B77" s="150"/>
      <c r="C77" s="150"/>
    </row>
    <row r="78" spans="1:3" ht="26.25" hidden="1">
      <c r="A78" s="119" t="s">
        <v>215</v>
      </c>
      <c r="B78" s="100" t="s">
        <v>216</v>
      </c>
      <c r="C78" s="106">
        <v>100</v>
      </c>
    </row>
    <row r="79" spans="1:3" ht="26.25" hidden="1">
      <c r="A79" s="119" t="s">
        <v>217</v>
      </c>
      <c r="B79" s="100" t="s">
        <v>218</v>
      </c>
      <c r="C79" s="106">
        <v>100</v>
      </c>
    </row>
    <row r="80" spans="1:3" ht="32.25" hidden="1" customHeight="1">
      <c r="A80" s="150" t="s">
        <v>194</v>
      </c>
      <c r="B80" s="150"/>
      <c r="C80" s="150"/>
    </row>
    <row r="81" spans="1:3" ht="38.25" hidden="1">
      <c r="A81" s="110" t="s">
        <v>219</v>
      </c>
      <c r="B81" s="100" t="s">
        <v>220</v>
      </c>
      <c r="C81" s="106">
        <v>100</v>
      </c>
    </row>
  </sheetData>
  <mergeCells count="17">
    <mergeCell ref="A19:C19"/>
    <mergeCell ref="A23:C23"/>
    <mergeCell ref="A26:C26"/>
    <mergeCell ref="A28:C28"/>
    <mergeCell ref="A3:C3"/>
    <mergeCell ref="A7:C7"/>
    <mergeCell ref="A11:C11"/>
    <mergeCell ref="C12:C15"/>
    <mergeCell ref="A16:C16"/>
    <mergeCell ref="A77:C77"/>
    <mergeCell ref="A80:C80"/>
    <mergeCell ref="A35:C35"/>
    <mergeCell ref="A39:C39"/>
    <mergeCell ref="A49:C49"/>
    <mergeCell ref="A60:C60"/>
    <mergeCell ref="A64:C64"/>
    <mergeCell ref="A73:C73"/>
  </mergeCells>
  <pageMargins left="0.51181102362204722" right="0.51181102362204722" top="0.55118110236220474" bottom="0.55118110236220474" header="0.31496062992125984" footer="0.31496062992125984"/>
  <pageSetup paperSize="9"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G29"/>
  <sheetViews>
    <sheetView tabSelected="1" view="pageBreakPreview" zoomScale="85" zoomScaleSheetLayoutView="85" workbookViewId="0">
      <selection activeCell="A4" sqref="A4:E4"/>
    </sheetView>
  </sheetViews>
  <sheetFormatPr defaultRowHeight="12.75"/>
  <cols>
    <col min="1" max="1" width="31" style="1" customWidth="1"/>
    <col min="2" max="2" width="26.7109375" style="1" customWidth="1"/>
    <col min="3" max="3" width="12.5703125" style="1" customWidth="1"/>
    <col min="4" max="4" width="11.42578125" style="1" customWidth="1"/>
    <col min="5" max="5" width="11" style="1" customWidth="1"/>
    <col min="6" max="6" width="9.140625" style="1"/>
    <col min="7" max="7" width="25.28515625" style="1" customWidth="1"/>
    <col min="8" max="255" width="9.140625" style="1"/>
    <col min="256" max="256" width="71.42578125" style="1" customWidth="1"/>
    <col min="257" max="257" width="6" style="1" customWidth="1"/>
    <col min="258" max="258" width="20.140625" style="1" customWidth="1"/>
    <col min="259" max="261" width="13.5703125" style="1" customWidth="1"/>
    <col min="262" max="511" width="9.140625" style="1"/>
    <col min="512" max="512" width="71.42578125" style="1" customWidth="1"/>
    <col min="513" max="513" width="6" style="1" customWidth="1"/>
    <col min="514" max="514" width="20.140625" style="1" customWidth="1"/>
    <col min="515" max="517" width="13.5703125" style="1" customWidth="1"/>
    <col min="518" max="767" width="9.140625" style="1"/>
    <col min="768" max="768" width="71.42578125" style="1" customWidth="1"/>
    <col min="769" max="769" width="6" style="1" customWidth="1"/>
    <col min="770" max="770" width="20.140625" style="1" customWidth="1"/>
    <col min="771" max="773" width="13.5703125" style="1" customWidth="1"/>
    <col min="774" max="1023" width="9.140625" style="1"/>
    <col min="1024" max="1024" width="71.42578125" style="1" customWidth="1"/>
    <col min="1025" max="1025" width="6" style="1" customWidth="1"/>
    <col min="1026" max="1026" width="20.140625" style="1" customWidth="1"/>
    <col min="1027" max="1029" width="13.5703125" style="1" customWidth="1"/>
    <col min="1030" max="1279" width="9.140625" style="1"/>
    <col min="1280" max="1280" width="71.42578125" style="1" customWidth="1"/>
    <col min="1281" max="1281" width="6" style="1" customWidth="1"/>
    <col min="1282" max="1282" width="20.140625" style="1" customWidth="1"/>
    <col min="1283" max="1285" width="13.5703125" style="1" customWidth="1"/>
    <col min="1286" max="1535" width="9.140625" style="1"/>
    <col min="1536" max="1536" width="71.42578125" style="1" customWidth="1"/>
    <col min="1537" max="1537" width="6" style="1" customWidth="1"/>
    <col min="1538" max="1538" width="20.140625" style="1" customWidth="1"/>
    <col min="1539" max="1541" width="13.5703125" style="1" customWidth="1"/>
    <col min="1542" max="1791" width="9.140625" style="1"/>
    <col min="1792" max="1792" width="71.42578125" style="1" customWidth="1"/>
    <col min="1793" max="1793" width="6" style="1" customWidth="1"/>
    <col min="1794" max="1794" width="20.140625" style="1" customWidth="1"/>
    <col min="1795" max="1797" width="13.5703125" style="1" customWidth="1"/>
    <col min="1798" max="2047" width="9.140625" style="1"/>
    <col min="2048" max="2048" width="71.42578125" style="1" customWidth="1"/>
    <col min="2049" max="2049" width="6" style="1" customWidth="1"/>
    <col min="2050" max="2050" width="20.140625" style="1" customWidth="1"/>
    <col min="2051" max="2053" width="13.5703125" style="1" customWidth="1"/>
    <col min="2054" max="2303" width="9.140625" style="1"/>
    <col min="2304" max="2304" width="71.42578125" style="1" customWidth="1"/>
    <col min="2305" max="2305" width="6" style="1" customWidth="1"/>
    <col min="2306" max="2306" width="20.140625" style="1" customWidth="1"/>
    <col min="2307" max="2309" width="13.5703125" style="1" customWidth="1"/>
    <col min="2310" max="2559" width="9.140625" style="1"/>
    <col min="2560" max="2560" width="71.42578125" style="1" customWidth="1"/>
    <col min="2561" max="2561" width="6" style="1" customWidth="1"/>
    <col min="2562" max="2562" width="20.140625" style="1" customWidth="1"/>
    <col min="2563" max="2565" width="13.5703125" style="1" customWidth="1"/>
    <col min="2566" max="2815" width="9.140625" style="1"/>
    <col min="2816" max="2816" width="71.42578125" style="1" customWidth="1"/>
    <col min="2817" max="2817" width="6" style="1" customWidth="1"/>
    <col min="2818" max="2818" width="20.140625" style="1" customWidth="1"/>
    <col min="2819" max="2821" width="13.5703125" style="1" customWidth="1"/>
    <col min="2822" max="3071" width="9.140625" style="1"/>
    <col min="3072" max="3072" width="71.42578125" style="1" customWidth="1"/>
    <col min="3073" max="3073" width="6" style="1" customWidth="1"/>
    <col min="3074" max="3074" width="20.140625" style="1" customWidth="1"/>
    <col min="3075" max="3077" width="13.5703125" style="1" customWidth="1"/>
    <col min="3078" max="3327" width="9.140625" style="1"/>
    <col min="3328" max="3328" width="71.42578125" style="1" customWidth="1"/>
    <col min="3329" max="3329" width="6" style="1" customWidth="1"/>
    <col min="3330" max="3330" width="20.140625" style="1" customWidth="1"/>
    <col min="3331" max="3333" width="13.5703125" style="1" customWidth="1"/>
    <col min="3334" max="3583" width="9.140625" style="1"/>
    <col min="3584" max="3584" width="71.42578125" style="1" customWidth="1"/>
    <col min="3585" max="3585" width="6" style="1" customWidth="1"/>
    <col min="3586" max="3586" width="20.140625" style="1" customWidth="1"/>
    <col min="3587" max="3589" width="13.5703125" style="1" customWidth="1"/>
    <col min="3590" max="3839" width="9.140625" style="1"/>
    <col min="3840" max="3840" width="71.42578125" style="1" customWidth="1"/>
    <col min="3841" max="3841" width="6" style="1" customWidth="1"/>
    <col min="3842" max="3842" width="20.140625" style="1" customWidth="1"/>
    <col min="3843" max="3845" width="13.5703125" style="1" customWidth="1"/>
    <col min="3846" max="4095" width="9.140625" style="1"/>
    <col min="4096" max="4096" width="71.42578125" style="1" customWidth="1"/>
    <col min="4097" max="4097" width="6" style="1" customWidth="1"/>
    <col min="4098" max="4098" width="20.140625" style="1" customWidth="1"/>
    <col min="4099" max="4101" width="13.5703125" style="1" customWidth="1"/>
    <col min="4102" max="4351" width="9.140625" style="1"/>
    <col min="4352" max="4352" width="71.42578125" style="1" customWidth="1"/>
    <col min="4353" max="4353" width="6" style="1" customWidth="1"/>
    <col min="4354" max="4354" width="20.140625" style="1" customWidth="1"/>
    <col min="4355" max="4357" width="13.5703125" style="1" customWidth="1"/>
    <col min="4358" max="4607" width="9.140625" style="1"/>
    <col min="4608" max="4608" width="71.42578125" style="1" customWidth="1"/>
    <col min="4609" max="4609" width="6" style="1" customWidth="1"/>
    <col min="4610" max="4610" width="20.140625" style="1" customWidth="1"/>
    <col min="4611" max="4613" width="13.5703125" style="1" customWidth="1"/>
    <col min="4614" max="4863" width="9.140625" style="1"/>
    <col min="4864" max="4864" width="71.42578125" style="1" customWidth="1"/>
    <col min="4865" max="4865" width="6" style="1" customWidth="1"/>
    <col min="4866" max="4866" width="20.140625" style="1" customWidth="1"/>
    <col min="4867" max="4869" width="13.5703125" style="1" customWidth="1"/>
    <col min="4870" max="5119" width="9.140625" style="1"/>
    <col min="5120" max="5120" width="71.42578125" style="1" customWidth="1"/>
    <col min="5121" max="5121" width="6" style="1" customWidth="1"/>
    <col min="5122" max="5122" width="20.140625" style="1" customWidth="1"/>
    <col min="5123" max="5125" width="13.5703125" style="1" customWidth="1"/>
    <col min="5126" max="5375" width="9.140625" style="1"/>
    <col min="5376" max="5376" width="71.42578125" style="1" customWidth="1"/>
    <col min="5377" max="5377" width="6" style="1" customWidth="1"/>
    <col min="5378" max="5378" width="20.140625" style="1" customWidth="1"/>
    <col min="5379" max="5381" width="13.5703125" style="1" customWidth="1"/>
    <col min="5382" max="5631" width="9.140625" style="1"/>
    <col min="5632" max="5632" width="71.42578125" style="1" customWidth="1"/>
    <col min="5633" max="5633" width="6" style="1" customWidth="1"/>
    <col min="5634" max="5634" width="20.140625" style="1" customWidth="1"/>
    <col min="5635" max="5637" width="13.5703125" style="1" customWidth="1"/>
    <col min="5638" max="5887" width="9.140625" style="1"/>
    <col min="5888" max="5888" width="71.42578125" style="1" customWidth="1"/>
    <col min="5889" max="5889" width="6" style="1" customWidth="1"/>
    <col min="5890" max="5890" width="20.140625" style="1" customWidth="1"/>
    <col min="5891" max="5893" width="13.5703125" style="1" customWidth="1"/>
    <col min="5894" max="6143" width="9.140625" style="1"/>
    <col min="6144" max="6144" width="71.42578125" style="1" customWidth="1"/>
    <col min="6145" max="6145" width="6" style="1" customWidth="1"/>
    <col min="6146" max="6146" width="20.140625" style="1" customWidth="1"/>
    <col min="6147" max="6149" width="13.5703125" style="1" customWidth="1"/>
    <col min="6150" max="6399" width="9.140625" style="1"/>
    <col min="6400" max="6400" width="71.42578125" style="1" customWidth="1"/>
    <col min="6401" max="6401" width="6" style="1" customWidth="1"/>
    <col min="6402" max="6402" width="20.140625" style="1" customWidth="1"/>
    <col min="6403" max="6405" width="13.5703125" style="1" customWidth="1"/>
    <col min="6406" max="6655" width="9.140625" style="1"/>
    <col min="6656" max="6656" width="71.42578125" style="1" customWidth="1"/>
    <col min="6657" max="6657" width="6" style="1" customWidth="1"/>
    <col min="6658" max="6658" width="20.140625" style="1" customWidth="1"/>
    <col min="6659" max="6661" width="13.5703125" style="1" customWidth="1"/>
    <col min="6662" max="6911" width="9.140625" style="1"/>
    <col min="6912" max="6912" width="71.42578125" style="1" customWidth="1"/>
    <col min="6913" max="6913" width="6" style="1" customWidth="1"/>
    <col min="6914" max="6914" width="20.140625" style="1" customWidth="1"/>
    <col min="6915" max="6917" width="13.5703125" style="1" customWidth="1"/>
    <col min="6918" max="7167" width="9.140625" style="1"/>
    <col min="7168" max="7168" width="71.42578125" style="1" customWidth="1"/>
    <col min="7169" max="7169" width="6" style="1" customWidth="1"/>
    <col min="7170" max="7170" width="20.140625" style="1" customWidth="1"/>
    <col min="7171" max="7173" width="13.5703125" style="1" customWidth="1"/>
    <col min="7174" max="7423" width="9.140625" style="1"/>
    <col min="7424" max="7424" width="71.42578125" style="1" customWidth="1"/>
    <col min="7425" max="7425" width="6" style="1" customWidth="1"/>
    <col min="7426" max="7426" width="20.140625" style="1" customWidth="1"/>
    <col min="7427" max="7429" width="13.5703125" style="1" customWidth="1"/>
    <col min="7430" max="7679" width="9.140625" style="1"/>
    <col min="7680" max="7680" width="71.42578125" style="1" customWidth="1"/>
    <col min="7681" max="7681" width="6" style="1" customWidth="1"/>
    <col min="7682" max="7682" width="20.140625" style="1" customWidth="1"/>
    <col min="7683" max="7685" width="13.5703125" style="1" customWidth="1"/>
    <col min="7686" max="7935" width="9.140625" style="1"/>
    <col min="7936" max="7936" width="71.42578125" style="1" customWidth="1"/>
    <col min="7937" max="7937" width="6" style="1" customWidth="1"/>
    <col min="7938" max="7938" width="20.140625" style="1" customWidth="1"/>
    <col min="7939" max="7941" width="13.5703125" style="1" customWidth="1"/>
    <col min="7942" max="8191" width="9.140625" style="1"/>
    <col min="8192" max="8192" width="71.42578125" style="1" customWidth="1"/>
    <col min="8193" max="8193" width="6" style="1" customWidth="1"/>
    <col min="8194" max="8194" width="20.140625" style="1" customWidth="1"/>
    <col min="8195" max="8197" width="13.5703125" style="1" customWidth="1"/>
    <col min="8198" max="8447" width="9.140625" style="1"/>
    <col min="8448" max="8448" width="71.42578125" style="1" customWidth="1"/>
    <col min="8449" max="8449" width="6" style="1" customWidth="1"/>
    <col min="8450" max="8450" width="20.140625" style="1" customWidth="1"/>
    <col min="8451" max="8453" width="13.5703125" style="1" customWidth="1"/>
    <col min="8454" max="8703" width="9.140625" style="1"/>
    <col min="8704" max="8704" width="71.42578125" style="1" customWidth="1"/>
    <col min="8705" max="8705" width="6" style="1" customWidth="1"/>
    <col min="8706" max="8706" width="20.140625" style="1" customWidth="1"/>
    <col min="8707" max="8709" width="13.5703125" style="1" customWidth="1"/>
    <col min="8710" max="8959" width="9.140625" style="1"/>
    <col min="8960" max="8960" width="71.42578125" style="1" customWidth="1"/>
    <col min="8961" max="8961" width="6" style="1" customWidth="1"/>
    <col min="8962" max="8962" width="20.140625" style="1" customWidth="1"/>
    <col min="8963" max="8965" width="13.5703125" style="1" customWidth="1"/>
    <col min="8966" max="9215" width="9.140625" style="1"/>
    <col min="9216" max="9216" width="71.42578125" style="1" customWidth="1"/>
    <col min="9217" max="9217" width="6" style="1" customWidth="1"/>
    <col min="9218" max="9218" width="20.140625" style="1" customWidth="1"/>
    <col min="9219" max="9221" width="13.5703125" style="1" customWidth="1"/>
    <col min="9222" max="9471" width="9.140625" style="1"/>
    <col min="9472" max="9472" width="71.42578125" style="1" customWidth="1"/>
    <col min="9473" max="9473" width="6" style="1" customWidth="1"/>
    <col min="9474" max="9474" width="20.140625" style="1" customWidth="1"/>
    <col min="9475" max="9477" width="13.5703125" style="1" customWidth="1"/>
    <col min="9478" max="9727" width="9.140625" style="1"/>
    <col min="9728" max="9728" width="71.42578125" style="1" customWidth="1"/>
    <col min="9729" max="9729" width="6" style="1" customWidth="1"/>
    <col min="9730" max="9730" width="20.140625" style="1" customWidth="1"/>
    <col min="9731" max="9733" width="13.5703125" style="1" customWidth="1"/>
    <col min="9734" max="9983" width="9.140625" style="1"/>
    <col min="9984" max="9984" width="71.42578125" style="1" customWidth="1"/>
    <col min="9985" max="9985" width="6" style="1" customWidth="1"/>
    <col min="9986" max="9986" width="20.140625" style="1" customWidth="1"/>
    <col min="9987" max="9989" width="13.5703125" style="1" customWidth="1"/>
    <col min="9990" max="10239" width="9.140625" style="1"/>
    <col min="10240" max="10240" width="71.42578125" style="1" customWidth="1"/>
    <col min="10241" max="10241" width="6" style="1" customWidth="1"/>
    <col min="10242" max="10242" width="20.140625" style="1" customWidth="1"/>
    <col min="10243" max="10245" width="13.5703125" style="1" customWidth="1"/>
    <col min="10246" max="10495" width="9.140625" style="1"/>
    <col min="10496" max="10496" width="71.42578125" style="1" customWidth="1"/>
    <col min="10497" max="10497" width="6" style="1" customWidth="1"/>
    <col min="10498" max="10498" width="20.140625" style="1" customWidth="1"/>
    <col min="10499" max="10501" width="13.5703125" style="1" customWidth="1"/>
    <col min="10502" max="10751" width="9.140625" style="1"/>
    <col min="10752" max="10752" width="71.42578125" style="1" customWidth="1"/>
    <col min="10753" max="10753" width="6" style="1" customWidth="1"/>
    <col min="10754" max="10754" width="20.140625" style="1" customWidth="1"/>
    <col min="10755" max="10757" width="13.5703125" style="1" customWidth="1"/>
    <col min="10758" max="11007" width="9.140625" style="1"/>
    <col min="11008" max="11008" width="71.42578125" style="1" customWidth="1"/>
    <col min="11009" max="11009" width="6" style="1" customWidth="1"/>
    <col min="11010" max="11010" width="20.140625" style="1" customWidth="1"/>
    <col min="11011" max="11013" width="13.5703125" style="1" customWidth="1"/>
    <col min="11014" max="11263" width="9.140625" style="1"/>
    <col min="11264" max="11264" width="71.42578125" style="1" customWidth="1"/>
    <col min="11265" max="11265" width="6" style="1" customWidth="1"/>
    <col min="11266" max="11266" width="20.140625" style="1" customWidth="1"/>
    <col min="11267" max="11269" width="13.5703125" style="1" customWidth="1"/>
    <col min="11270" max="11519" width="9.140625" style="1"/>
    <col min="11520" max="11520" width="71.42578125" style="1" customWidth="1"/>
    <col min="11521" max="11521" width="6" style="1" customWidth="1"/>
    <col min="11522" max="11522" width="20.140625" style="1" customWidth="1"/>
    <col min="11523" max="11525" width="13.5703125" style="1" customWidth="1"/>
    <col min="11526" max="11775" width="9.140625" style="1"/>
    <col min="11776" max="11776" width="71.42578125" style="1" customWidth="1"/>
    <col min="11777" max="11777" width="6" style="1" customWidth="1"/>
    <col min="11778" max="11778" width="20.140625" style="1" customWidth="1"/>
    <col min="11779" max="11781" width="13.5703125" style="1" customWidth="1"/>
    <col min="11782" max="12031" width="9.140625" style="1"/>
    <col min="12032" max="12032" width="71.42578125" style="1" customWidth="1"/>
    <col min="12033" max="12033" width="6" style="1" customWidth="1"/>
    <col min="12034" max="12034" width="20.140625" style="1" customWidth="1"/>
    <col min="12035" max="12037" width="13.5703125" style="1" customWidth="1"/>
    <col min="12038" max="12287" width="9.140625" style="1"/>
    <col min="12288" max="12288" width="71.42578125" style="1" customWidth="1"/>
    <col min="12289" max="12289" width="6" style="1" customWidth="1"/>
    <col min="12290" max="12290" width="20.140625" style="1" customWidth="1"/>
    <col min="12291" max="12293" width="13.5703125" style="1" customWidth="1"/>
    <col min="12294" max="12543" width="9.140625" style="1"/>
    <col min="12544" max="12544" width="71.42578125" style="1" customWidth="1"/>
    <col min="12545" max="12545" width="6" style="1" customWidth="1"/>
    <col min="12546" max="12546" width="20.140625" style="1" customWidth="1"/>
    <col min="12547" max="12549" width="13.5703125" style="1" customWidth="1"/>
    <col min="12550" max="12799" width="9.140625" style="1"/>
    <col min="12800" max="12800" width="71.42578125" style="1" customWidth="1"/>
    <col min="12801" max="12801" width="6" style="1" customWidth="1"/>
    <col min="12802" max="12802" width="20.140625" style="1" customWidth="1"/>
    <col min="12803" max="12805" width="13.5703125" style="1" customWidth="1"/>
    <col min="12806" max="13055" width="9.140625" style="1"/>
    <col min="13056" max="13056" width="71.42578125" style="1" customWidth="1"/>
    <col min="13057" max="13057" width="6" style="1" customWidth="1"/>
    <col min="13058" max="13058" width="20.140625" style="1" customWidth="1"/>
    <col min="13059" max="13061" width="13.5703125" style="1" customWidth="1"/>
    <col min="13062" max="13311" width="9.140625" style="1"/>
    <col min="13312" max="13312" width="71.42578125" style="1" customWidth="1"/>
    <col min="13313" max="13313" width="6" style="1" customWidth="1"/>
    <col min="13314" max="13314" width="20.140625" style="1" customWidth="1"/>
    <col min="13315" max="13317" width="13.5703125" style="1" customWidth="1"/>
    <col min="13318" max="13567" width="9.140625" style="1"/>
    <col min="13568" max="13568" width="71.42578125" style="1" customWidth="1"/>
    <col min="13569" max="13569" width="6" style="1" customWidth="1"/>
    <col min="13570" max="13570" width="20.140625" style="1" customWidth="1"/>
    <col min="13571" max="13573" width="13.5703125" style="1" customWidth="1"/>
    <col min="13574" max="13823" width="9.140625" style="1"/>
    <col min="13824" max="13824" width="71.42578125" style="1" customWidth="1"/>
    <col min="13825" max="13825" width="6" style="1" customWidth="1"/>
    <col min="13826" max="13826" width="20.140625" style="1" customWidth="1"/>
    <col min="13827" max="13829" width="13.5703125" style="1" customWidth="1"/>
    <col min="13830" max="14079" width="9.140625" style="1"/>
    <col min="14080" max="14080" width="71.42578125" style="1" customWidth="1"/>
    <col min="14081" max="14081" width="6" style="1" customWidth="1"/>
    <col min="14082" max="14082" width="20.140625" style="1" customWidth="1"/>
    <col min="14083" max="14085" width="13.5703125" style="1" customWidth="1"/>
    <col min="14086" max="14335" width="9.140625" style="1"/>
    <col min="14336" max="14336" width="71.42578125" style="1" customWidth="1"/>
    <col min="14337" max="14337" width="6" style="1" customWidth="1"/>
    <col min="14338" max="14338" width="20.140625" style="1" customWidth="1"/>
    <col min="14339" max="14341" width="13.5703125" style="1" customWidth="1"/>
    <col min="14342" max="14591" width="9.140625" style="1"/>
    <col min="14592" max="14592" width="71.42578125" style="1" customWidth="1"/>
    <col min="14593" max="14593" width="6" style="1" customWidth="1"/>
    <col min="14594" max="14594" width="20.140625" style="1" customWidth="1"/>
    <col min="14595" max="14597" width="13.5703125" style="1" customWidth="1"/>
    <col min="14598" max="14847" width="9.140625" style="1"/>
    <col min="14848" max="14848" width="71.42578125" style="1" customWidth="1"/>
    <col min="14849" max="14849" width="6" style="1" customWidth="1"/>
    <col min="14850" max="14850" width="20.140625" style="1" customWidth="1"/>
    <col min="14851" max="14853" width="13.5703125" style="1" customWidth="1"/>
    <col min="14854" max="15103" width="9.140625" style="1"/>
    <col min="15104" max="15104" width="71.42578125" style="1" customWidth="1"/>
    <col min="15105" max="15105" width="6" style="1" customWidth="1"/>
    <col min="15106" max="15106" width="20.140625" style="1" customWidth="1"/>
    <col min="15107" max="15109" width="13.5703125" style="1" customWidth="1"/>
    <col min="15110" max="15359" width="9.140625" style="1"/>
    <col min="15360" max="15360" width="71.42578125" style="1" customWidth="1"/>
    <col min="15361" max="15361" width="6" style="1" customWidth="1"/>
    <col min="15362" max="15362" width="20.140625" style="1" customWidth="1"/>
    <col min="15363" max="15365" width="13.5703125" style="1" customWidth="1"/>
    <col min="15366" max="15615" width="9.140625" style="1"/>
    <col min="15616" max="15616" width="71.42578125" style="1" customWidth="1"/>
    <col min="15617" max="15617" width="6" style="1" customWidth="1"/>
    <col min="15618" max="15618" width="20.140625" style="1" customWidth="1"/>
    <col min="15619" max="15621" width="13.5703125" style="1" customWidth="1"/>
    <col min="15622" max="15871" width="9.140625" style="1"/>
    <col min="15872" max="15872" width="71.42578125" style="1" customWidth="1"/>
    <col min="15873" max="15873" width="6" style="1" customWidth="1"/>
    <col min="15874" max="15874" width="20.140625" style="1" customWidth="1"/>
    <col min="15875" max="15877" width="13.5703125" style="1" customWidth="1"/>
    <col min="15878" max="16127" width="9.140625" style="1"/>
    <col min="16128" max="16128" width="71.42578125" style="1" customWidth="1"/>
    <col min="16129" max="16129" width="6" style="1" customWidth="1"/>
    <col min="16130" max="16130" width="20.140625" style="1" customWidth="1"/>
    <col min="16131" max="16133" width="13.5703125" style="1" customWidth="1"/>
    <col min="16134" max="16384" width="9.140625" style="1"/>
  </cols>
  <sheetData>
    <row r="1" spans="1:7" s="37" customFormat="1" ht="96.75" customHeight="1">
      <c r="A1" s="147"/>
      <c r="B1" s="147"/>
      <c r="C1" s="147"/>
      <c r="D1" s="147"/>
      <c r="E1" s="147"/>
    </row>
    <row r="2" spans="1:7" s="37" customFormat="1" ht="12" customHeight="1">
      <c r="A2" s="147"/>
      <c r="B2" s="147"/>
      <c r="C2" s="147"/>
      <c r="D2" s="147"/>
      <c r="E2" s="147"/>
    </row>
    <row r="3" spans="1:7">
      <c r="A3" s="146"/>
      <c r="B3" s="146"/>
      <c r="C3" s="158"/>
      <c r="D3" s="159"/>
      <c r="E3" s="159"/>
    </row>
    <row r="4" spans="1:7" ht="68.25" customHeight="1">
      <c r="A4" s="149" t="s">
        <v>390</v>
      </c>
      <c r="B4" s="149"/>
      <c r="C4" s="149"/>
      <c r="D4" s="149"/>
      <c r="E4" s="149"/>
    </row>
    <row r="5" spans="1:7" s="37" customFormat="1" ht="15.4" customHeight="1">
      <c r="A5" s="136"/>
      <c r="B5" s="138"/>
      <c r="C5" s="138"/>
      <c r="D5" s="138"/>
      <c r="E5" s="138"/>
    </row>
    <row r="6" spans="1:7" ht="15.75">
      <c r="A6" s="63"/>
      <c r="B6" s="64"/>
      <c r="C6" s="64"/>
      <c r="D6" s="64"/>
      <c r="E6" s="53" t="s">
        <v>44</v>
      </c>
    </row>
    <row r="7" spans="1:7" ht="75.75" customHeight="1">
      <c r="A7" s="57" t="s">
        <v>221</v>
      </c>
      <c r="B7" s="57" t="s">
        <v>222</v>
      </c>
      <c r="C7" s="57" t="str">
        <f>[1]Ведомственная!H4</f>
        <v>2021 год</v>
      </c>
      <c r="D7" s="57" t="str">
        <f>[1]Ведомственная!I4</f>
        <v>2022 год</v>
      </c>
      <c r="E7" s="57" t="str">
        <f>[1]Ведомственная!J4</f>
        <v>2023 год</v>
      </c>
    </row>
    <row r="8" spans="1:7" ht="31.5">
      <c r="A8" s="60" t="s">
        <v>304</v>
      </c>
      <c r="B8" s="57" t="s">
        <v>223</v>
      </c>
      <c r="C8" s="58">
        <f>C9</f>
        <v>361.49769000000015</v>
      </c>
      <c r="D8" s="58">
        <f t="shared" ref="D8:E8" si="0">D9</f>
        <v>-2.3100000007616472E-3</v>
      </c>
      <c r="E8" s="58">
        <f t="shared" si="0"/>
        <v>-2.3099999998521525E-3</v>
      </c>
      <c r="G8" s="1">
        <f>C8*1000</f>
        <v>361497.69000000018</v>
      </c>
    </row>
    <row r="9" spans="1:7" ht="21" customHeight="1">
      <c r="A9" s="60" t="s">
        <v>224</v>
      </c>
      <c r="B9" s="57" t="s">
        <v>225</v>
      </c>
      <c r="C9" s="58">
        <f>C18+C14</f>
        <v>361.49769000000015</v>
      </c>
      <c r="D9" s="58">
        <f t="shared" ref="D9:E9" si="1">D18+D14</f>
        <v>-2.3100000007616472E-3</v>
      </c>
      <c r="E9" s="58">
        <f t="shared" si="1"/>
        <v>-2.3099999998521525E-3</v>
      </c>
    </row>
    <row r="10" spans="1:7" ht="47.25">
      <c r="A10" s="60" t="s">
        <v>226</v>
      </c>
      <c r="B10" s="57" t="s">
        <v>227</v>
      </c>
      <c r="C10" s="58">
        <f>C9</f>
        <v>361.49769000000015</v>
      </c>
      <c r="D10" s="58">
        <f t="shared" ref="D10:E10" si="2">D9</f>
        <v>-2.3100000007616472E-3</v>
      </c>
      <c r="E10" s="58">
        <f t="shared" si="2"/>
        <v>-2.3099999998521525E-3</v>
      </c>
    </row>
    <row r="11" spans="1:7" ht="31.5">
      <c r="A11" s="60" t="s">
        <v>228</v>
      </c>
      <c r="B11" s="57" t="s">
        <v>229</v>
      </c>
      <c r="C11" s="58">
        <f t="shared" ref="C11:E13" si="3">C12</f>
        <v>-4894.0619800000004</v>
      </c>
      <c r="D11" s="58">
        <f t="shared" si="3"/>
        <v>-4162.2395100000003</v>
      </c>
      <c r="E11" s="58">
        <f t="shared" si="3"/>
        <v>-4214.2121999999999</v>
      </c>
    </row>
    <row r="12" spans="1:7" ht="31.5">
      <c r="A12" s="60" t="s">
        <v>230</v>
      </c>
      <c r="B12" s="57" t="s">
        <v>231</v>
      </c>
      <c r="C12" s="58">
        <f t="shared" si="3"/>
        <v>-4894.0619800000004</v>
      </c>
      <c r="D12" s="58">
        <f t="shared" si="3"/>
        <v>-4162.2395100000003</v>
      </c>
      <c r="E12" s="58">
        <f t="shared" si="3"/>
        <v>-4214.2121999999999</v>
      </c>
    </row>
    <row r="13" spans="1:7" ht="31.5">
      <c r="A13" s="60" t="s">
        <v>232</v>
      </c>
      <c r="B13" s="57" t="s">
        <v>233</v>
      </c>
      <c r="C13" s="58">
        <f t="shared" si="3"/>
        <v>-4894.0619800000004</v>
      </c>
      <c r="D13" s="58">
        <f t="shared" si="3"/>
        <v>-4162.2395100000003</v>
      </c>
      <c r="E13" s="58">
        <f t="shared" si="3"/>
        <v>-4214.2121999999999</v>
      </c>
    </row>
    <row r="14" spans="1:7" ht="47.25">
      <c r="A14" s="60" t="s">
        <v>234</v>
      </c>
      <c r="B14" s="57" t="s">
        <v>235</v>
      </c>
      <c r="C14" s="58">
        <f>-Доходы!C62</f>
        <v>-4894.0619800000004</v>
      </c>
      <c r="D14" s="58">
        <f>-Доходы!D62</f>
        <v>-4162.2395100000003</v>
      </c>
      <c r="E14" s="59">
        <f>-Доходы!E62</f>
        <v>-4214.2121999999999</v>
      </c>
    </row>
    <row r="15" spans="1:7" ht="31.5">
      <c r="A15" s="60" t="s">
        <v>236</v>
      </c>
      <c r="B15" s="57" t="s">
        <v>237</v>
      </c>
      <c r="C15" s="58">
        <f>C16</f>
        <v>5255.5596700000006</v>
      </c>
      <c r="D15" s="58">
        <f t="shared" ref="D15:E17" si="4">D16</f>
        <v>4162.2371999999996</v>
      </c>
      <c r="E15" s="58">
        <f t="shared" si="4"/>
        <v>4214.2098900000001</v>
      </c>
    </row>
    <row r="16" spans="1:7" ht="31.5">
      <c r="A16" s="60" t="s">
        <v>238</v>
      </c>
      <c r="B16" s="57" t="s">
        <v>239</v>
      </c>
      <c r="C16" s="58">
        <f>C17</f>
        <v>5255.5596700000006</v>
      </c>
      <c r="D16" s="58">
        <f t="shared" si="4"/>
        <v>4162.2371999999996</v>
      </c>
      <c r="E16" s="58">
        <f t="shared" si="4"/>
        <v>4214.2098900000001</v>
      </c>
    </row>
    <row r="17" spans="1:5" ht="31.5">
      <c r="A17" s="60" t="s">
        <v>240</v>
      </c>
      <c r="B17" s="57" t="s">
        <v>241</v>
      </c>
      <c r="C17" s="58">
        <f>C18</f>
        <v>5255.5596700000006</v>
      </c>
      <c r="D17" s="58">
        <f t="shared" si="4"/>
        <v>4162.2371999999996</v>
      </c>
      <c r="E17" s="58">
        <f t="shared" si="4"/>
        <v>4214.2098900000001</v>
      </c>
    </row>
    <row r="18" spans="1:5" ht="47.25">
      <c r="A18" s="60" t="s">
        <v>242</v>
      </c>
      <c r="B18" s="57" t="s">
        <v>243</v>
      </c>
      <c r="C18" s="58">
        <f>Ведомственная!H165</f>
        <v>5255.5596700000006</v>
      </c>
      <c r="D18" s="58">
        <f>Ведомственная!I165</f>
        <v>4162.2371999999996</v>
      </c>
      <c r="E18" s="58">
        <f>Ведомственная!J165</f>
        <v>4214.2098900000001</v>
      </c>
    </row>
    <row r="23" spans="1:5" ht="12.75" customHeight="1"/>
    <row r="25" spans="1:5" ht="11.25" customHeight="1"/>
    <row r="26" spans="1:5" ht="12.75" customHeight="1"/>
    <row r="28" spans="1:5" ht="14.25" customHeight="1"/>
    <row r="29" spans="1:5" ht="12.75" customHeight="1"/>
  </sheetData>
  <mergeCells count="2">
    <mergeCell ref="C3:E3"/>
    <mergeCell ref="A4:E4"/>
  </mergeCells>
  <pageMargins left="0.78740157480314965" right="0.31496062992125984" top="0.43307086614173229" bottom="0.43307086614173229" header="0.39370078740157483" footer="0.39370078740157483"/>
  <pageSetup paperSize="9" scale="98" fitToHeight="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dimension ref="A1:J71"/>
  <sheetViews>
    <sheetView topLeftCell="A39" workbookViewId="0">
      <selection activeCell="A44" sqref="A44"/>
    </sheetView>
  </sheetViews>
  <sheetFormatPr defaultRowHeight="15"/>
  <cols>
    <col min="1" max="1" width="59.140625" customWidth="1"/>
    <col min="2" max="2" width="26.28515625" customWidth="1"/>
    <col min="3" max="3" width="15.7109375" customWidth="1"/>
    <col min="4" max="4" width="16" customWidth="1"/>
    <col min="5" max="5" width="16.28515625" customWidth="1"/>
    <col min="7" max="7" width="9.5703125" bestFit="1" customWidth="1"/>
  </cols>
  <sheetData>
    <row r="1" spans="1:10" ht="87" customHeight="1">
      <c r="A1" s="56"/>
      <c r="C1" s="160"/>
      <c r="D1" s="160"/>
      <c r="E1" s="160"/>
    </row>
    <row r="2" spans="1:10">
      <c r="A2" s="55"/>
      <c r="B2" s="161"/>
      <c r="C2" s="161"/>
    </row>
    <row r="3" spans="1:10" ht="39.75" customHeight="1">
      <c r="A3" s="162" t="s">
        <v>372</v>
      </c>
      <c r="B3" s="162"/>
      <c r="C3" s="162"/>
      <c r="D3" s="162"/>
      <c r="E3" s="162"/>
    </row>
    <row r="4" spans="1:10" ht="15.75">
      <c r="A4" s="163"/>
      <c r="B4" s="163"/>
      <c r="C4" s="163"/>
      <c r="D4" s="54"/>
      <c r="E4" s="53" t="s">
        <v>44</v>
      </c>
    </row>
    <row r="5" spans="1:10" ht="53.25" customHeight="1">
      <c r="A5" s="42" t="s">
        <v>303</v>
      </c>
      <c r="B5" s="42" t="s">
        <v>302</v>
      </c>
      <c r="C5" s="57" t="s">
        <v>89</v>
      </c>
      <c r="D5" s="57" t="s">
        <v>354</v>
      </c>
      <c r="E5" s="57" t="s">
        <v>373</v>
      </c>
    </row>
    <row r="6" spans="1:10" ht="15.75">
      <c r="A6" s="52">
        <v>1</v>
      </c>
      <c r="B6" s="52">
        <v>2</v>
      </c>
      <c r="C6" s="52">
        <v>3</v>
      </c>
      <c r="D6" s="52">
        <v>4</v>
      </c>
      <c r="E6" s="52">
        <v>5</v>
      </c>
    </row>
    <row r="7" spans="1:10" ht="22.5" customHeight="1">
      <c r="A7" s="40" t="s">
        <v>301</v>
      </c>
      <c r="B7" s="39" t="s">
        <v>300</v>
      </c>
      <c r="C7" s="44">
        <f>C8+C11+C17+C20+C28+C31+C35+C39</f>
        <v>1201.0800000000002</v>
      </c>
      <c r="D7" s="44">
        <f>D8+D11+D17+D20+D28+D31+D35+D39</f>
        <v>1122.22</v>
      </c>
      <c r="E7" s="44">
        <f>E8+E11+E17+E20+E28+E31+E35+E39</f>
        <v>1155.0999999999999</v>
      </c>
    </row>
    <row r="8" spans="1:10" ht="21" customHeight="1">
      <c r="A8" s="40" t="s">
        <v>299</v>
      </c>
      <c r="B8" s="39" t="s">
        <v>298</v>
      </c>
      <c r="C8" s="44">
        <f t="shared" ref="C8:E9" si="0">C9</f>
        <v>136</v>
      </c>
      <c r="D8" s="44">
        <f t="shared" si="0"/>
        <v>139</v>
      </c>
      <c r="E8" s="44">
        <f t="shared" si="0"/>
        <v>143</v>
      </c>
    </row>
    <row r="9" spans="1:10" ht="20.25" customHeight="1">
      <c r="A9" s="40" t="s">
        <v>297</v>
      </c>
      <c r="B9" s="39" t="s">
        <v>296</v>
      </c>
      <c r="C9" s="44">
        <f>C10</f>
        <v>136</v>
      </c>
      <c r="D9" s="44">
        <f t="shared" si="0"/>
        <v>139</v>
      </c>
      <c r="E9" s="44">
        <f t="shared" si="0"/>
        <v>143</v>
      </c>
    </row>
    <row r="10" spans="1:10" ht="78.75" customHeight="1">
      <c r="A10" s="43" t="s">
        <v>295</v>
      </c>
      <c r="B10" s="42" t="s">
        <v>294</v>
      </c>
      <c r="C10" s="41">
        <v>136</v>
      </c>
      <c r="D10" s="41">
        <v>139</v>
      </c>
      <c r="E10" s="41">
        <v>143</v>
      </c>
    </row>
    <row r="11" spans="1:10" ht="49.5" customHeight="1">
      <c r="A11" s="40" t="s">
        <v>293</v>
      </c>
      <c r="B11" s="39" t="s">
        <v>292</v>
      </c>
      <c r="C11" s="44">
        <f>C12</f>
        <v>699.90000000000009</v>
      </c>
      <c r="D11" s="44">
        <f>D12</f>
        <v>723.04</v>
      </c>
      <c r="E11" s="44">
        <f>E12</f>
        <v>751.92</v>
      </c>
    </row>
    <row r="12" spans="1:10" ht="37.5" customHeight="1">
      <c r="A12" s="40" t="s">
        <v>291</v>
      </c>
      <c r="B12" s="39" t="s">
        <v>290</v>
      </c>
      <c r="C12" s="44">
        <f>C13+C14+C15+C16</f>
        <v>699.90000000000009</v>
      </c>
      <c r="D12" s="44">
        <f>D13+D14+D15+D16</f>
        <v>723.04</v>
      </c>
      <c r="E12" s="44">
        <f>E13+E14+E15+E16</f>
        <v>751.92</v>
      </c>
      <c r="G12" s="51"/>
    </row>
    <row r="13" spans="1:10" ht="80.25" customHeight="1">
      <c r="A13" s="43" t="s">
        <v>140</v>
      </c>
      <c r="B13" s="42" t="s">
        <v>289</v>
      </c>
      <c r="C13" s="41">
        <v>321.37</v>
      </c>
      <c r="D13" s="41">
        <v>332.39</v>
      </c>
      <c r="E13" s="41">
        <v>348.13</v>
      </c>
      <c r="J13" s="133"/>
    </row>
    <row r="14" spans="1:10" ht="93.75" customHeight="1">
      <c r="A14" s="43" t="s">
        <v>97</v>
      </c>
      <c r="B14" s="42" t="s">
        <v>288</v>
      </c>
      <c r="C14" s="41">
        <v>1.83</v>
      </c>
      <c r="D14" s="41">
        <v>1.88</v>
      </c>
      <c r="E14" s="41">
        <v>1.94</v>
      </c>
      <c r="J14" s="133"/>
    </row>
    <row r="15" spans="1:10" ht="85.5" customHeight="1">
      <c r="A15" s="43" t="s">
        <v>99</v>
      </c>
      <c r="B15" s="42" t="s">
        <v>287</v>
      </c>
      <c r="C15" s="41">
        <v>422.74</v>
      </c>
      <c r="D15" s="41">
        <v>436.12</v>
      </c>
      <c r="E15" s="41">
        <v>455.3</v>
      </c>
      <c r="J15" s="133"/>
    </row>
    <row r="16" spans="1:10" ht="84" customHeight="1">
      <c r="A16" s="43" t="s">
        <v>101</v>
      </c>
      <c r="B16" s="42" t="s">
        <v>286</v>
      </c>
      <c r="C16" s="41">
        <v>-46.04</v>
      </c>
      <c r="D16" s="41">
        <v>-47.35</v>
      </c>
      <c r="E16" s="41">
        <v>-53.45</v>
      </c>
      <c r="J16" s="133"/>
    </row>
    <row r="17" spans="1:5" ht="19.5" customHeight="1">
      <c r="A17" s="40" t="s">
        <v>285</v>
      </c>
      <c r="B17" s="39" t="s">
        <v>284</v>
      </c>
      <c r="C17" s="44">
        <f t="shared" ref="C17:E18" si="1">C18</f>
        <v>1</v>
      </c>
      <c r="D17" s="44">
        <f t="shared" si="1"/>
        <v>1</v>
      </c>
      <c r="E17" s="44">
        <f t="shared" si="1"/>
        <v>1</v>
      </c>
    </row>
    <row r="18" spans="1:5" ht="19.5" customHeight="1">
      <c r="A18" s="40" t="s">
        <v>104</v>
      </c>
      <c r="B18" s="39" t="s">
        <v>283</v>
      </c>
      <c r="C18" s="44">
        <f t="shared" si="1"/>
        <v>1</v>
      </c>
      <c r="D18" s="44">
        <f t="shared" si="1"/>
        <v>1</v>
      </c>
      <c r="E18" s="44">
        <f t="shared" si="1"/>
        <v>1</v>
      </c>
    </row>
    <row r="19" spans="1:5" ht="19.5" customHeight="1">
      <c r="A19" s="43" t="s">
        <v>104</v>
      </c>
      <c r="B19" s="42" t="s">
        <v>282</v>
      </c>
      <c r="C19" s="41">
        <v>1</v>
      </c>
      <c r="D19" s="41">
        <v>1</v>
      </c>
      <c r="E19" s="41">
        <v>1</v>
      </c>
    </row>
    <row r="20" spans="1:5" ht="19.5" customHeight="1">
      <c r="A20" s="40" t="s">
        <v>281</v>
      </c>
      <c r="B20" s="39" t="s">
        <v>280</v>
      </c>
      <c r="C20" s="44">
        <f>C21+C23</f>
        <v>256.18</v>
      </c>
      <c r="D20" s="44">
        <f>D21+D23</f>
        <v>256.18</v>
      </c>
      <c r="E20" s="44">
        <f>E21+E23</f>
        <v>256.18</v>
      </c>
    </row>
    <row r="21" spans="1:5" ht="19.5" customHeight="1">
      <c r="A21" s="40" t="s">
        <v>279</v>
      </c>
      <c r="B21" s="39" t="s">
        <v>278</v>
      </c>
      <c r="C21" s="44">
        <f>C22</f>
        <v>4.18</v>
      </c>
      <c r="D21" s="44">
        <f>D22</f>
        <v>4.18</v>
      </c>
      <c r="E21" s="44">
        <f>E22</f>
        <v>4.18</v>
      </c>
    </row>
    <row r="22" spans="1:5" ht="51" customHeight="1">
      <c r="A22" s="43" t="s">
        <v>108</v>
      </c>
      <c r="B22" s="42" t="s">
        <v>277</v>
      </c>
      <c r="C22" s="41">
        <v>4.18</v>
      </c>
      <c r="D22" s="41">
        <f>C22</f>
        <v>4.18</v>
      </c>
      <c r="E22" s="41">
        <f>D22</f>
        <v>4.18</v>
      </c>
    </row>
    <row r="23" spans="1:5" ht="19.5" customHeight="1">
      <c r="A23" s="40" t="s">
        <v>276</v>
      </c>
      <c r="B23" s="39" t="s">
        <v>275</v>
      </c>
      <c r="C23" s="44">
        <f>C24+C26</f>
        <v>252</v>
      </c>
      <c r="D23" s="44">
        <f>D24+D26</f>
        <v>252</v>
      </c>
      <c r="E23" s="44">
        <f>E24+E26</f>
        <v>252</v>
      </c>
    </row>
    <row r="24" spans="1:5" ht="19.5" customHeight="1">
      <c r="A24" s="40" t="s">
        <v>274</v>
      </c>
      <c r="B24" s="50" t="s">
        <v>273</v>
      </c>
      <c r="C24" s="44">
        <f>C25</f>
        <v>18</v>
      </c>
      <c r="D24" s="44">
        <f>D25</f>
        <v>18</v>
      </c>
      <c r="E24" s="44">
        <f>E25</f>
        <v>18</v>
      </c>
    </row>
    <row r="25" spans="1:5" ht="49.5" customHeight="1">
      <c r="A25" s="43" t="s">
        <v>272</v>
      </c>
      <c r="B25" s="42" t="s">
        <v>271</v>
      </c>
      <c r="C25" s="41">
        <v>18</v>
      </c>
      <c r="D25" s="41">
        <f>C25</f>
        <v>18</v>
      </c>
      <c r="E25" s="41">
        <f>D25</f>
        <v>18</v>
      </c>
    </row>
    <row r="26" spans="1:5" ht="19.5" customHeight="1">
      <c r="A26" s="40" t="s">
        <v>270</v>
      </c>
      <c r="B26" s="50" t="s">
        <v>269</v>
      </c>
      <c r="C26" s="44">
        <f>C27</f>
        <v>234</v>
      </c>
      <c r="D26" s="44">
        <f>D27</f>
        <v>234</v>
      </c>
      <c r="E26" s="44">
        <f>E27</f>
        <v>234</v>
      </c>
    </row>
    <row r="27" spans="1:5" ht="49.5" customHeight="1">
      <c r="A27" s="43" t="s">
        <v>145</v>
      </c>
      <c r="B27" s="42" t="s">
        <v>268</v>
      </c>
      <c r="C27" s="41">
        <v>234</v>
      </c>
      <c r="D27" s="41">
        <f>C27</f>
        <v>234</v>
      </c>
      <c r="E27" s="41">
        <f>D27</f>
        <v>234</v>
      </c>
    </row>
    <row r="28" spans="1:5" ht="19.5" customHeight="1">
      <c r="A28" s="40" t="s">
        <v>267</v>
      </c>
      <c r="B28" s="39" t="s">
        <v>266</v>
      </c>
      <c r="C28" s="44">
        <f t="shared" ref="C28:E29" si="2">C29</f>
        <v>3</v>
      </c>
      <c r="D28" s="44">
        <f t="shared" si="2"/>
        <v>3</v>
      </c>
      <c r="E28" s="44">
        <f t="shared" si="2"/>
        <v>3</v>
      </c>
    </row>
    <row r="29" spans="1:5" ht="53.25" customHeight="1">
      <c r="A29" s="40" t="s">
        <v>265</v>
      </c>
      <c r="B29" s="39" t="s">
        <v>264</v>
      </c>
      <c r="C29" s="44">
        <f t="shared" si="2"/>
        <v>3</v>
      </c>
      <c r="D29" s="44">
        <f t="shared" si="2"/>
        <v>3</v>
      </c>
      <c r="E29" s="44">
        <f t="shared" si="2"/>
        <v>3</v>
      </c>
    </row>
    <row r="30" spans="1:5" ht="82.5" customHeight="1">
      <c r="A30" s="49" t="s">
        <v>111</v>
      </c>
      <c r="B30" s="42" t="s">
        <v>263</v>
      </c>
      <c r="C30" s="41">
        <v>3</v>
      </c>
      <c r="D30" s="41">
        <f>C30</f>
        <v>3</v>
      </c>
      <c r="E30" s="41">
        <f>D30</f>
        <v>3</v>
      </c>
    </row>
    <row r="31" spans="1:5" ht="51" hidden="1" customHeight="1">
      <c r="A31" s="48" t="s">
        <v>262</v>
      </c>
      <c r="B31" s="47" t="s">
        <v>261</v>
      </c>
      <c r="C31" s="44">
        <f t="shared" ref="C31:E33" si="3">C32</f>
        <v>0</v>
      </c>
      <c r="D31" s="44">
        <f t="shared" si="3"/>
        <v>0</v>
      </c>
      <c r="E31" s="44">
        <f t="shared" si="3"/>
        <v>0</v>
      </c>
    </row>
    <row r="32" spans="1:5" ht="93.75" hidden="1" customHeight="1">
      <c r="A32" s="46" t="s">
        <v>260</v>
      </c>
      <c r="B32" s="45" t="s">
        <v>259</v>
      </c>
      <c r="C32" s="41">
        <f t="shared" si="3"/>
        <v>0</v>
      </c>
      <c r="D32" s="41">
        <f t="shared" si="3"/>
        <v>0</v>
      </c>
      <c r="E32" s="41">
        <f t="shared" si="3"/>
        <v>0</v>
      </c>
    </row>
    <row r="33" spans="1:5" ht="93" hidden="1" customHeight="1">
      <c r="A33" s="46" t="s">
        <v>258</v>
      </c>
      <c r="B33" s="45" t="s">
        <v>257</v>
      </c>
      <c r="C33" s="41">
        <f t="shared" si="3"/>
        <v>0</v>
      </c>
      <c r="D33" s="41">
        <f t="shared" si="3"/>
        <v>0</v>
      </c>
      <c r="E33" s="41">
        <f t="shared" si="3"/>
        <v>0</v>
      </c>
    </row>
    <row r="34" spans="1:5" ht="82.5" hidden="1" customHeight="1">
      <c r="A34" s="87" t="s">
        <v>256</v>
      </c>
      <c r="B34" s="88" t="s">
        <v>255</v>
      </c>
      <c r="C34" s="89"/>
      <c r="D34" s="89">
        <f>C34</f>
        <v>0</v>
      </c>
      <c r="E34" s="89">
        <f>D34</f>
        <v>0</v>
      </c>
    </row>
    <row r="35" spans="1:5" ht="35.25" hidden="1" customHeight="1">
      <c r="A35" s="91" t="s">
        <v>320</v>
      </c>
      <c r="B35" s="92" t="s">
        <v>327</v>
      </c>
      <c r="C35" s="44">
        <f>C36</f>
        <v>0</v>
      </c>
      <c r="D35" s="44">
        <f t="shared" ref="D35:E37" si="4">D36</f>
        <v>0</v>
      </c>
      <c r="E35" s="44">
        <f t="shared" si="4"/>
        <v>0</v>
      </c>
    </row>
    <row r="36" spans="1:5" ht="23.25" hidden="1" customHeight="1">
      <c r="A36" s="93" t="s">
        <v>321</v>
      </c>
      <c r="B36" s="94" t="s">
        <v>328</v>
      </c>
      <c r="C36" s="41">
        <f>C37</f>
        <v>0</v>
      </c>
      <c r="D36" s="41">
        <f t="shared" si="4"/>
        <v>0</v>
      </c>
      <c r="E36" s="41">
        <f t="shared" si="4"/>
        <v>0</v>
      </c>
    </row>
    <row r="37" spans="1:5" ht="20.25" hidden="1" customHeight="1">
      <c r="A37" s="93" t="s">
        <v>322</v>
      </c>
      <c r="B37" s="94" t="s">
        <v>329</v>
      </c>
      <c r="C37" s="41">
        <f>C38</f>
        <v>0</v>
      </c>
      <c r="D37" s="41">
        <f t="shared" si="4"/>
        <v>0</v>
      </c>
      <c r="E37" s="41">
        <f t="shared" si="4"/>
        <v>0</v>
      </c>
    </row>
    <row r="38" spans="1:5" ht="31.5" hidden="1">
      <c r="A38" s="93" t="s">
        <v>323</v>
      </c>
      <c r="B38" s="94" t="s">
        <v>330</v>
      </c>
      <c r="C38" s="41"/>
      <c r="D38" s="41">
        <f>C38</f>
        <v>0</v>
      </c>
      <c r="E38" s="41">
        <f>D38</f>
        <v>0</v>
      </c>
    </row>
    <row r="39" spans="1:5" ht="15.75">
      <c r="A39" s="95" t="s">
        <v>324</v>
      </c>
      <c r="B39" s="92" t="s">
        <v>331</v>
      </c>
      <c r="C39" s="44">
        <f>C40+C42</f>
        <v>105</v>
      </c>
      <c r="D39" s="44">
        <f t="shared" ref="D39:E39" si="5">D40+D42</f>
        <v>0</v>
      </c>
      <c r="E39" s="44">
        <f t="shared" si="5"/>
        <v>0</v>
      </c>
    </row>
    <row r="40" spans="1:5" ht="24" hidden="1" customHeight="1">
      <c r="A40" s="93" t="s">
        <v>325</v>
      </c>
      <c r="B40" s="94" t="s">
        <v>332</v>
      </c>
      <c r="C40" s="41">
        <f>C41</f>
        <v>0</v>
      </c>
      <c r="D40" s="41">
        <f t="shared" ref="D40:E40" si="6">D41</f>
        <v>0</v>
      </c>
      <c r="E40" s="41">
        <f t="shared" si="6"/>
        <v>0</v>
      </c>
    </row>
    <row r="41" spans="1:5" ht="24" hidden="1" customHeight="1">
      <c r="A41" s="93" t="s">
        <v>326</v>
      </c>
      <c r="B41" s="94" t="s">
        <v>333</v>
      </c>
      <c r="C41" s="90"/>
      <c r="D41" s="90">
        <f>C41</f>
        <v>0</v>
      </c>
      <c r="E41" s="90">
        <f>D41</f>
        <v>0</v>
      </c>
    </row>
    <row r="42" spans="1:5" ht="21" customHeight="1">
      <c r="A42" s="93" t="s">
        <v>383</v>
      </c>
      <c r="B42" s="42" t="s">
        <v>384</v>
      </c>
      <c r="C42" s="90">
        <f>C43</f>
        <v>105</v>
      </c>
      <c r="D42" s="90">
        <f t="shared" ref="D42:E42" si="7">D43</f>
        <v>0</v>
      </c>
      <c r="E42" s="90">
        <f t="shared" si="7"/>
        <v>0</v>
      </c>
    </row>
    <row r="43" spans="1:5" ht="36.75" customHeight="1">
      <c r="A43" s="93" t="s">
        <v>382</v>
      </c>
      <c r="B43" s="42" t="s">
        <v>385</v>
      </c>
      <c r="C43" s="90">
        <v>105</v>
      </c>
      <c r="D43" s="90">
        <v>0</v>
      </c>
      <c r="E43" s="90">
        <v>0</v>
      </c>
    </row>
    <row r="44" spans="1:5" ht="36.75" customHeight="1">
      <c r="A44" s="93" t="s">
        <v>387</v>
      </c>
      <c r="B44" s="42" t="s">
        <v>388</v>
      </c>
      <c r="C44" s="90">
        <v>105</v>
      </c>
      <c r="D44" s="90">
        <v>0</v>
      </c>
      <c r="E44" s="90">
        <v>0</v>
      </c>
    </row>
    <row r="45" spans="1:5" ht="20.25" customHeight="1">
      <c r="A45" s="40" t="s">
        <v>254</v>
      </c>
      <c r="B45" s="39" t="s">
        <v>253</v>
      </c>
      <c r="C45" s="44">
        <f>C46</f>
        <v>3692.98198</v>
      </c>
      <c r="D45" s="44">
        <f>D46</f>
        <v>3040.0195100000001</v>
      </c>
      <c r="E45" s="44">
        <f>E46</f>
        <v>3059.1122</v>
      </c>
    </row>
    <row r="46" spans="1:5" ht="49.5" customHeight="1">
      <c r="A46" s="40" t="s">
        <v>252</v>
      </c>
      <c r="B46" s="39" t="s">
        <v>251</v>
      </c>
      <c r="C46" s="44">
        <f>C47+C54+C50+C59</f>
        <v>3692.98198</v>
      </c>
      <c r="D46" s="44">
        <f>D47+D54</f>
        <v>3040.0195100000001</v>
      </c>
      <c r="E46" s="44">
        <f>E47+E54</f>
        <v>3059.1122</v>
      </c>
    </row>
    <row r="47" spans="1:5" ht="33.75" customHeight="1">
      <c r="A47" s="40" t="s">
        <v>344</v>
      </c>
      <c r="B47" s="39" t="s">
        <v>351</v>
      </c>
      <c r="C47" s="44">
        <f t="shared" ref="C47:E48" si="8">C48</f>
        <v>2890</v>
      </c>
      <c r="D47" s="44">
        <f t="shared" si="8"/>
        <v>2937</v>
      </c>
      <c r="E47" s="44">
        <f t="shared" si="8"/>
        <v>2952</v>
      </c>
    </row>
    <row r="48" spans="1:5" ht="22.5" customHeight="1">
      <c r="A48" s="40" t="s">
        <v>250</v>
      </c>
      <c r="B48" s="39" t="s">
        <v>350</v>
      </c>
      <c r="C48" s="44">
        <f t="shared" si="8"/>
        <v>2890</v>
      </c>
      <c r="D48" s="44">
        <f t="shared" si="8"/>
        <v>2937</v>
      </c>
      <c r="E48" s="44">
        <f t="shared" si="8"/>
        <v>2952</v>
      </c>
    </row>
    <row r="49" spans="1:5" ht="31.5" customHeight="1">
      <c r="A49" s="43" t="s">
        <v>199</v>
      </c>
      <c r="B49" s="42" t="s">
        <v>349</v>
      </c>
      <c r="C49" s="41">
        <v>2890</v>
      </c>
      <c r="D49" s="41">
        <v>2937</v>
      </c>
      <c r="E49" s="41">
        <v>2952</v>
      </c>
    </row>
    <row r="50" spans="1:5" ht="31.5" customHeight="1">
      <c r="A50" s="40" t="s">
        <v>366</v>
      </c>
      <c r="B50" s="39" t="s">
        <v>365</v>
      </c>
      <c r="C50" s="44">
        <f>C52</f>
        <v>276.56099999999998</v>
      </c>
      <c r="D50" s="44">
        <f>D52</f>
        <v>0</v>
      </c>
      <c r="E50" s="44">
        <f>E52</f>
        <v>0</v>
      </c>
    </row>
    <row r="51" spans="1:5" ht="31.5" customHeight="1">
      <c r="A51" s="43" t="s">
        <v>378</v>
      </c>
      <c r="B51" s="42" t="s">
        <v>379</v>
      </c>
      <c r="C51" s="41">
        <f>C52</f>
        <v>276.56099999999998</v>
      </c>
      <c r="D51" s="41">
        <f t="shared" ref="D51:E51" si="9">D52</f>
        <v>0</v>
      </c>
      <c r="E51" s="41">
        <f t="shared" si="9"/>
        <v>0</v>
      </c>
    </row>
    <row r="52" spans="1:5" ht="31.5" customHeight="1">
      <c r="A52" s="43" t="s">
        <v>204</v>
      </c>
      <c r="B52" s="42" t="s">
        <v>380</v>
      </c>
      <c r="C52" s="41">
        <f>C53</f>
        <v>276.56099999999998</v>
      </c>
      <c r="D52" s="41">
        <v>0</v>
      </c>
      <c r="E52" s="41">
        <v>0</v>
      </c>
    </row>
    <row r="53" spans="1:5" ht="50.25" customHeight="1">
      <c r="A53" s="43" t="s">
        <v>381</v>
      </c>
      <c r="B53" s="42" t="s">
        <v>380</v>
      </c>
      <c r="C53" s="41">
        <v>276.56099999999998</v>
      </c>
      <c r="D53" s="41">
        <v>0</v>
      </c>
      <c r="E53" s="41">
        <v>0</v>
      </c>
    </row>
    <row r="54" spans="1:5" ht="39.75" customHeight="1">
      <c r="A54" s="40" t="s">
        <v>345</v>
      </c>
      <c r="B54" s="39" t="s">
        <v>348</v>
      </c>
      <c r="C54" s="44">
        <f>C55+C57</f>
        <v>101.96098000000001</v>
      </c>
      <c r="D54" s="44">
        <f>D55+D57</f>
        <v>103.01951</v>
      </c>
      <c r="E54" s="44">
        <f>E55+E57</f>
        <v>107.1122</v>
      </c>
    </row>
    <row r="55" spans="1:5" ht="39.75" hidden="1" customHeight="1">
      <c r="A55" s="40" t="s">
        <v>249</v>
      </c>
      <c r="B55" s="39" t="s">
        <v>248</v>
      </c>
      <c r="C55" s="44">
        <f>C56</f>
        <v>0</v>
      </c>
      <c r="D55" s="44">
        <f>D56</f>
        <v>0</v>
      </c>
      <c r="E55" s="44">
        <f>E56</f>
        <v>0</v>
      </c>
    </row>
    <row r="56" spans="1:5" ht="49.5" hidden="1" customHeight="1">
      <c r="A56" s="43" t="s">
        <v>205</v>
      </c>
      <c r="B56" s="42" t="s">
        <v>247</v>
      </c>
      <c r="C56" s="41"/>
      <c r="D56" s="41"/>
      <c r="E56" s="41"/>
    </row>
    <row r="57" spans="1:5" ht="49.5" customHeight="1">
      <c r="A57" s="40" t="s">
        <v>246</v>
      </c>
      <c r="B57" s="39" t="s">
        <v>347</v>
      </c>
      <c r="C57" s="44">
        <f>C58</f>
        <v>101.96098000000001</v>
      </c>
      <c r="D57" s="44">
        <f>D58</f>
        <v>103.01951</v>
      </c>
      <c r="E57" s="44">
        <f>E58</f>
        <v>107.1122</v>
      </c>
    </row>
    <row r="58" spans="1:5" ht="50.25" customHeight="1">
      <c r="A58" s="43" t="s">
        <v>207</v>
      </c>
      <c r="B58" s="42" t="s">
        <v>346</v>
      </c>
      <c r="C58" s="41">
        <v>101.96098000000001</v>
      </c>
      <c r="D58" s="41">
        <v>103.01951</v>
      </c>
      <c r="E58" s="41">
        <v>107.1122</v>
      </c>
    </row>
    <row r="59" spans="1:5" ht="18.75" customHeight="1">
      <c r="A59" s="40" t="s">
        <v>12</v>
      </c>
      <c r="B59" s="39" t="s">
        <v>367</v>
      </c>
      <c r="C59" s="44">
        <f>C60</f>
        <v>424.46</v>
      </c>
      <c r="D59" s="44">
        <f t="shared" ref="D59:E60" si="10">D60</f>
        <v>0</v>
      </c>
      <c r="E59" s="44">
        <f t="shared" si="10"/>
        <v>0</v>
      </c>
    </row>
    <row r="60" spans="1:5" ht="33" customHeight="1">
      <c r="A60" s="43" t="s">
        <v>368</v>
      </c>
      <c r="B60" s="42" t="s">
        <v>369</v>
      </c>
      <c r="C60" s="41">
        <f>C61</f>
        <v>424.46</v>
      </c>
      <c r="D60" s="41">
        <f t="shared" si="10"/>
        <v>0</v>
      </c>
      <c r="E60" s="41">
        <f t="shared" si="10"/>
        <v>0</v>
      </c>
    </row>
    <row r="61" spans="1:5" ht="32.25" customHeight="1">
      <c r="A61" s="43" t="s">
        <v>210</v>
      </c>
      <c r="B61" s="42" t="s">
        <v>370</v>
      </c>
      <c r="C61" s="41">
        <v>424.46</v>
      </c>
      <c r="D61" s="41">
        <v>0</v>
      </c>
      <c r="E61" s="41">
        <v>0</v>
      </c>
    </row>
    <row r="62" spans="1:5" ht="16.5" customHeight="1">
      <c r="A62" s="40" t="s">
        <v>245</v>
      </c>
      <c r="B62" s="39" t="s">
        <v>223</v>
      </c>
      <c r="C62" s="38">
        <f>C45+C7</f>
        <v>4894.0619800000004</v>
      </c>
      <c r="D62" s="38">
        <f>D45+D7</f>
        <v>4162.2395100000003</v>
      </c>
      <c r="E62" s="38">
        <f>E45+E7</f>
        <v>4214.2121999999999</v>
      </c>
    </row>
    <row r="63" spans="1:5">
      <c r="C63" s="54"/>
    </row>
    <row r="64" spans="1:5">
      <c r="C64" s="54"/>
    </row>
    <row r="65" spans="3:3">
      <c r="C65" s="54"/>
    </row>
    <row r="66" spans="3:3">
      <c r="C66" s="54"/>
    </row>
    <row r="67" spans="3:3">
      <c r="C67" s="54"/>
    </row>
    <row r="68" spans="3:3">
      <c r="C68" s="54"/>
    </row>
    <row r="69" spans="3:3">
      <c r="C69" s="54"/>
    </row>
    <row r="70" spans="3:3">
      <c r="C70" s="54"/>
    </row>
    <row r="71" spans="3:3">
      <c r="C71" s="54"/>
    </row>
  </sheetData>
  <mergeCells count="4">
    <mergeCell ref="C1:E1"/>
    <mergeCell ref="B2:C2"/>
    <mergeCell ref="A3:E3"/>
    <mergeCell ref="A4:C4"/>
  </mergeCells>
  <pageMargins left="0.51181102362204722" right="0.51181102362204722" top="0.55118110236220474" bottom="0.55118110236220474" header="0.31496062992125984" footer="0.31496062992125984"/>
  <pageSetup paperSize="9" orientation="landscape" horizontalDpi="180" verticalDpi="180" r:id="rId1"/>
  <drawing r:id="rId2"/>
</worksheet>
</file>

<file path=xl/worksheets/sheet6.xml><?xml version="1.0" encoding="utf-8"?>
<worksheet xmlns="http://schemas.openxmlformats.org/spreadsheetml/2006/main" xmlns:r="http://schemas.openxmlformats.org/officeDocument/2006/relationships">
  <dimension ref="A1:J44"/>
  <sheetViews>
    <sheetView showGridLines="0" workbookViewId="0">
      <selection activeCell="F21" sqref="F21"/>
    </sheetView>
  </sheetViews>
  <sheetFormatPr defaultRowHeight="12.75"/>
  <cols>
    <col min="1" max="1" width="1.42578125" style="37" customWidth="1"/>
    <col min="2" max="2" width="47.42578125" style="37" customWidth="1"/>
    <col min="3" max="3" width="7" style="37" customWidth="1"/>
    <col min="4" max="4" width="6.28515625" style="37" customWidth="1"/>
    <col min="5" max="5" width="9.42578125" style="37" customWidth="1"/>
    <col min="6" max="6" width="8.7109375" style="37" customWidth="1"/>
    <col min="7" max="7" width="10" style="37" customWidth="1"/>
    <col min="8" max="8" width="12" style="37" customWidth="1"/>
    <col min="9" max="235" width="9.140625" style="37" customWidth="1"/>
    <col min="236" max="16384" width="9.140625" style="37"/>
  </cols>
  <sheetData>
    <row r="1" spans="1:8" ht="78" customHeight="1">
      <c r="A1" s="15"/>
      <c r="B1" s="15"/>
      <c r="C1" s="16"/>
      <c r="D1" s="16"/>
      <c r="E1" s="166"/>
      <c r="F1" s="167"/>
      <c r="G1" s="167"/>
      <c r="H1" s="17"/>
    </row>
    <row r="2" spans="1:8" ht="18" customHeight="1">
      <c r="A2" s="15"/>
      <c r="B2" s="15"/>
      <c r="C2" s="16"/>
      <c r="D2" s="16"/>
      <c r="E2" s="85"/>
      <c r="F2" s="34"/>
      <c r="G2" s="34"/>
      <c r="H2" s="17"/>
    </row>
    <row r="3" spans="1:8" ht="18" customHeight="1">
      <c r="A3" s="15"/>
      <c r="B3" s="15"/>
      <c r="C3" s="16"/>
      <c r="D3" s="16"/>
      <c r="E3" s="85"/>
      <c r="F3" s="34"/>
      <c r="G3" s="34"/>
      <c r="H3" s="17"/>
    </row>
    <row r="4" spans="1:8" ht="51" customHeight="1">
      <c r="A4" s="168" t="s">
        <v>371</v>
      </c>
      <c r="B4" s="168"/>
      <c r="C4" s="168"/>
      <c r="D4" s="168"/>
      <c r="E4" s="168"/>
      <c r="F4" s="168"/>
      <c r="G4" s="168"/>
      <c r="H4" s="18"/>
    </row>
    <row r="5" spans="1:8" ht="21.75" customHeight="1">
      <c r="A5" s="82"/>
      <c r="B5" s="82"/>
      <c r="C5" s="82"/>
      <c r="D5" s="82"/>
      <c r="E5" s="83"/>
      <c r="F5" s="83"/>
      <c r="G5" s="84" t="s">
        <v>44</v>
      </c>
      <c r="H5" s="17"/>
    </row>
    <row r="6" spans="1:8" ht="37.5" customHeight="1">
      <c r="A6" s="5"/>
      <c r="B6" s="139" t="s">
        <v>43</v>
      </c>
      <c r="C6" s="101" t="s">
        <v>40</v>
      </c>
      <c r="D6" s="101" t="s">
        <v>39</v>
      </c>
      <c r="E6" s="121" t="str">
        <f>[1]Ведомственная!H4</f>
        <v>2021 год</v>
      </c>
      <c r="F6" s="121" t="str">
        <f>[1]Ведомственная!I4</f>
        <v>2022 год</v>
      </c>
      <c r="G6" s="121" t="str">
        <f>[1]Ведомственная!J4</f>
        <v>2023 год</v>
      </c>
      <c r="H6" s="5"/>
    </row>
    <row r="7" spans="1:8" ht="12.75" customHeight="1">
      <c r="A7" s="6"/>
      <c r="B7" s="8" t="s">
        <v>8</v>
      </c>
      <c r="C7" s="10">
        <v>1</v>
      </c>
      <c r="D7" s="10">
        <v>0</v>
      </c>
      <c r="E7" s="123">
        <f>Ведомственная!H8</f>
        <v>1817.69769</v>
      </c>
      <c r="F7" s="123">
        <f>Ведомственная!I8</f>
        <v>1763.8176899999999</v>
      </c>
      <c r="G7" s="123">
        <f>Ведомственная!J8</f>
        <v>1763.8176899999999</v>
      </c>
      <c r="H7" s="7" t="s">
        <v>0</v>
      </c>
    </row>
    <row r="8" spans="1:8" ht="29.25" customHeight="1">
      <c r="A8" s="6"/>
      <c r="B8" s="8" t="s">
        <v>29</v>
      </c>
      <c r="C8" s="10">
        <v>1</v>
      </c>
      <c r="D8" s="10">
        <v>2</v>
      </c>
      <c r="E8" s="123">
        <f>Ведомственная!H9</f>
        <v>535.5</v>
      </c>
      <c r="F8" s="123">
        <f>Ведомственная!I9</f>
        <v>535.5</v>
      </c>
      <c r="G8" s="123">
        <f>Ведомственная!J9</f>
        <v>535.5</v>
      </c>
      <c r="H8" s="7" t="s">
        <v>0</v>
      </c>
    </row>
    <row r="9" spans="1:8" ht="55.5" customHeight="1">
      <c r="A9" s="6"/>
      <c r="B9" s="8" t="s">
        <v>27</v>
      </c>
      <c r="C9" s="10">
        <v>1</v>
      </c>
      <c r="D9" s="10">
        <v>4</v>
      </c>
      <c r="E9" s="123">
        <f>Ведомственная!H14</f>
        <v>1147.3800000000001</v>
      </c>
      <c r="F9" s="123">
        <f>Ведомственная!I14</f>
        <v>1093.5</v>
      </c>
      <c r="G9" s="123">
        <f>Ведомственная!J14</f>
        <v>1093.5</v>
      </c>
      <c r="H9" s="7" t="s">
        <v>0</v>
      </c>
    </row>
    <row r="10" spans="1:8" ht="40.5" customHeight="1">
      <c r="A10" s="6"/>
      <c r="B10" s="8" t="s">
        <v>7</v>
      </c>
      <c r="C10" s="10">
        <v>1</v>
      </c>
      <c r="D10" s="10">
        <v>6</v>
      </c>
      <c r="E10" s="123">
        <f>Ведомственная!H21</f>
        <v>28.179690000000001</v>
      </c>
      <c r="F10" s="123">
        <f>Ведомственная!I21</f>
        <v>28.179690000000001</v>
      </c>
      <c r="G10" s="123">
        <f>Ведомственная!J21</f>
        <v>28.179690000000001</v>
      </c>
      <c r="H10" s="7" t="s">
        <v>0</v>
      </c>
    </row>
    <row r="11" spans="1:8" s="128" customFormat="1" ht="16.5" hidden="1" customHeight="1">
      <c r="A11" s="6"/>
      <c r="B11" s="8" t="str">
        <f>Ведомственная!B28</f>
        <v>Обеспечение проведения выборов и референдумов</v>
      </c>
      <c r="C11" s="10">
        <v>1</v>
      </c>
      <c r="D11" s="10">
        <v>7</v>
      </c>
      <c r="E11" s="123">
        <f>Ведомственная!H28</f>
        <v>0</v>
      </c>
      <c r="F11" s="123">
        <f>Ведомственная!I28</f>
        <v>0</v>
      </c>
      <c r="G11" s="123">
        <f>Ведомственная!J28</f>
        <v>0</v>
      </c>
      <c r="H11" s="7"/>
    </row>
    <row r="12" spans="1:8" ht="14.25" customHeight="1">
      <c r="A12" s="6"/>
      <c r="B12" s="8" t="s">
        <v>36</v>
      </c>
      <c r="C12" s="10">
        <v>1</v>
      </c>
      <c r="D12" s="10">
        <v>11</v>
      </c>
      <c r="E12" s="123">
        <f>Ведомственная!H33</f>
        <v>10</v>
      </c>
      <c r="F12" s="123">
        <f>Ведомственная!I33</f>
        <v>10</v>
      </c>
      <c r="G12" s="123">
        <f>Ведомственная!J33</f>
        <v>10</v>
      </c>
      <c r="H12" s="7"/>
    </row>
    <row r="13" spans="1:8" ht="12.75" customHeight="1">
      <c r="A13" s="6"/>
      <c r="B13" s="8" t="s">
        <v>26</v>
      </c>
      <c r="C13" s="10">
        <v>1</v>
      </c>
      <c r="D13" s="10">
        <v>13</v>
      </c>
      <c r="E13" s="123">
        <f>Ведомственная!H38</f>
        <v>96.638000000000005</v>
      </c>
      <c r="F13" s="123">
        <f>Ведомственная!I38</f>
        <v>96.638000000000005</v>
      </c>
      <c r="G13" s="123">
        <f>Ведомственная!J38</f>
        <v>96.638000000000005</v>
      </c>
      <c r="H13" s="7" t="s">
        <v>0</v>
      </c>
    </row>
    <row r="14" spans="1:8" ht="15.75" customHeight="1">
      <c r="A14" s="6"/>
      <c r="B14" s="8" t="s">
        <v>34</v>
      </c>
      <c r="C14" s="10">
        <v>2</v>
      </c>
      <c r="D14" s="10">
        <v>0</v>
      </c>
      <c r="E14" s="123">
        <f>Ведомственная!H45</f>
        <v>101.96098000000001</v>
      </c>
      <c r="F14" s="123">
        <f>Ведомственная!I45</f>
        <v>103.01951</v>
      </c>
      <c r="G14" s="123">
        <f>Ведомственная!J45</f>
        <v>107.1122</v>
      </c>
      <c r="H14" s="7" t="s">
        <v>0</v>
      </c>
    </row>
    <row r="15" spans="1:8" ht="12.75" customHeight="1">
      <c r="A15" s="6"/>
      <c r="B15" s="8" t="s">
        <v>33</v>
      </c>
      <c r="C15" s="10">
        <v>2</v>
      </c>
      <c r="D15" s="10">
        <v>3</v>
      </c>
      <c r="E15" s="123">
        <f>Ведомственная!H46</f>
        <v>101.96098000000001</v>
      </c>
      <c r="F15" s="123">
        <f>Ведомственная!I46</f>
        <v>103.01951</v>
      </c>
      <c r="G15" s="123">
        <f>Ведомственная!J46</f>
        <v>107.1122</v>
      </c>
      <c r="H15" s="7" t="s">
        <v>0</v>
      </c>
    </row>
    <row r="16" spans="1:8" ht="27.75" customHeight="1">
      <c r="A16" s="6"/>
      <c r="B16" s="8" t="s">
        <v>23</v>
      </c>
      <c r="C16" s="10">
        <v>3</v>
      </c>
      <c r="D16" s="10">
        <v>0</v>
      </c>
      <c r="E16" s="123">
        <f>Ведомственная!H53</f>
        <v>425</v>
      </c>
      <c r="F16" s="123">
        <f>Ведомственная!I53</f>
        <v>400</v>
      </c>
      <c r="G16" s="123">
        <f>Ведомственная!J53</f>
        <v>400</v>
      </c>
      <c r="H16" s="7" t="s">
        <v>0</v>
      </c>
    </row>
    <row r="17" spans="1:8" ht="41.25" customHeight="1">
      <c r="A17" s="6"/>
      <c r="B17" s="8" t="s">
        <v>22</v>
      </c>
      <c r="C17" s="10">
        <v>3</v>
      </c>
      <c r="D17" s="10">
        <v>9</v>
      </c>
      <c r="E17" s="123">
        <f>Ведомственная!H54</f>
        <v>0</v>
      </c>
      <c r="F17" s="123">
        <f>Ведомственная!I54</f>
        <v>0</v>
      </c>
      <c r="G17" s="123">
        <f>Ведомственная!J54</f>
        <v>0</v>
      </c>
      <c r="H17" s="7" t="s">
        <v>0</v>
      </c>
    </row>
    <row r="18" spans="1:8" ht="18" customHeight="1">
      <c r="A18" s="6"/>
      <c r="B18" s="8" t="s">
        <v>55</v>
      </c>
      <c r="C18" s="10">
        <v>3</v>
      </c>
      <c r="D18" s="10">
        <v>10</v>
      </c>
      <c r="E18" s="123">
        <f>Ведомственная!H65</f>
        <v>425</v>
      </c>
      <c r="F18" s="123">
        <f>Ведомственная!I65</f>
        <v>400</v>
      </c>
      <c r="G18" s="123">
        <f>Ведомственная!J65</f>
        <v>400</v>
      </c>
      <c r="H18" s="7"/>
    </row>
    <row r="19" spans="1:8" ht="29.25" hidden="1" customHeight="1">
      <c r="A19" s="6"/>
      <c r="B19" s="8" t="s">
        <v>21</v>
      </c>
      <c r="C19" s="10">
        <v>3</v>
      </c>
      <c r="D19" s="10">
        <v>14</v>
      </c>
      <c r="E19" s="123">
        <f>Ведомственная!H83</f>
        <v>0</v>
      </c>
      <c r="F19" s="123">
        <f>Ведомственная!I83</f>
        <v>0</v>
      </c>
      <c r="G19" s="123">
        <f>Ведомственная!J83</f>
        <v>0</v>
      </c>
      <c r="H19" s="7" t="s">
        <v>0</v>
      </c>
    </row>
    <row r="20" spans="1:8" ht="12.75" customHeight="1">
      <c r="A20" s="6"/>
      <c r="B20" s="8" t="s">
        <v>20</v>
      </c>
      <c r="C20" s="10">
        <v>4</v>
      </c>
      <c r="D20" s="10">
        <v>0</v>
      </c>
      <c r="E20" s="123">
        <f>Ведомственная!H88</f>
        <v>1051.8100000000002</v>
      </c>
      <c r="F20" s="123">
        <f>Ведомственная!I88</f>
        <v>724.93</v>
      </c>
      <c r="G20" s="123">
        <f>Ведомственная!J88</f>
        <v>753.81</v>
      </c>
      <c r="H20" s="7" t="s">
        <v>0</v>
      </c>
    </row>
    <row r="21" spans="1:8" ht="12.75" customHeight="1">
      <c r="A21" s="6"/>
      <c r="B21" s="8" t="s">
        <v>19</v>
      </c>
      <c r="C21" s="10">
        <v>4</v>
      </c>
      <c r="D21" s="10">
        <v>9</v>
      </c>
      <c r="E21" s="123">
        <f>Ведомственная!H89</f>
        <v>1049.92</v>
      </c>
      <c r="F21" s="123">
        <f>Ведомственная!I89</f>
        <v>723.04</v>
      </c>
      <c r="G21" s="123">
        <f>Ведомственная!J89</f>
        <v>751.92</v>
      </c>
      <c r="H21" s="7" t="s">
        <v>0</v>
      </c>
    </row>
    <row r="22" spans="1:8" ht="17.25" customHeight="1">
      <c r="A22" s="6"/>
      <c r="B22" s="8" t="s">
        <v>18</v>
      </c>
      <c r="C22" s="10">
        <v>4</v>
      </c>
      <c r="D22" s="10">
        <v>12</v>
      </c>
      <c r="E22" s="123">
        <f>Ведомственная!H96</f>
        <v>1.89</v>
      </c>
      <c r="F22" s="123">
        <f>Ведомственная!I96</f>
        <v>1.89</v>
      </c>
      <c r="G22" s="123">
        <f>Ведомственная!J96</f>
        <v>1.89</v>
      </c>
      <c r="H22" s="7" t="s">
        <v>0</v>
      </c>
    </row>
    <row r="23" spans="1:8" ht="12.75" customHeight="1">
      <c r="A23" s="6"/>
      <c r="B23" s="8" t="s">
        <v>16</v>
      </c>
      <c r="C23" s="10">
        <v>5</v>
      </c>
      <c r="D23" s="10">
        <v>0</v>
      </c>
      <c r="E23" s="123">
        <f>Ведомственная!H101</f>
        <v>456.56099999999998</v>
      </c>
      <c r="F23" s="123">
        <f>Ведомственная!I101</f>
        <v>75</v>
      </c>
      <c r="G23" s="123">
        <f>Ведомственная!J101</f>
        <v>75</v>
      </c>
      <c r="H23" s="7" t="s">
        <v>0</v>
      </c>
    </row>
    <row r="24" spans="1:8" ht="12.75" hidden="1" customHeight="1">
      <c r="A24" s="6"/>
      <c r="B24" s="8" t="s">
        <v>15</v>
      </c>
      <c r="C24" s="10">
        <v>5</v>
      </c>
      <c r="D24" s="10">
        <v>2</v>
      </c>
      <c r="E24" s="123">
        <f>Ведомственная!H102</f>
        <v>0</v>
      </c>
      <c r="F24" s="123">
        <f>Ведомственная!I102</f>
        <v>0</v>
      </c>
      <c r="G24" s="123">
        <f>Ведомственная!J102</f>
        <v>0</v>
      </c>
      <c r="H24" s="7" t="s">
        <v>0</v>
      </c>
    </row>
    <row r="25" spans="1:8" ht="17.25" customHeight="1">
      <c r="A25" s="6"/>
      <c r="B25" s="8" t="s">
        <v>73</v>
      </c>
      <c r="C25" s="10">
        <v>5</v>
      </c>
      <c r="D25" s="10">
        <v>3</v>
      </c>
      <c r="E25" s="123">
        <f>Ведомственная!H113</f>
        <v>456.56099999999998</v>
      </c>
      <c r="F25" s="123">
        <f>Ведомственная!I113</f>
        <v>75</v>
      </c>
      <c r="G25" s="123">
        <f>Ведомственная!J113</f>
        <v>75</v>
      </c>
      <c r="H25" s="7" t="s">
        <v>0</v>
      </c>
    </row>
    <row r="26" spans="1:8" ht="15.75" customHeight="1">
      <c r="A26" s="6"/>
      <c r="B26" s="8" t="s">
        <v>32</v>
      </c>
      <c r="C26" s="10">
        <v>8</v>
      </c>
      <c r="D26" s="10">
        <v>0</v>
      </c>
      <c r="E26" s="123">
        <f>Ведомственная!H130</f>
        <v>1402.53</v>
      </c>
      <c r="F26" s="123">
        <f>Ведомственная!I130</f>
        <v>990.47</v>
      </c>
      <c r="G26" s="123">
        <f>Ведомственная!J130</f>
        <v>904.47</v>
      </c>
      <c r="H26" s="7" t="s">
        <v>0</v>
      </c>
    </row>
    <row r="27" spans="1:8" ht="18" customHeight="1">
      <c r="A27" s="6"/>
      <c r="B27" s="8" t="s">
        <v>31</v>
      </c>
      <c r="C27" s="10">
        <v>8</v>
      </c>
      <c r="D27" s="10">
        <v>1</v>
      </c>
      <c r="E27" s="123">
        <f>Ведомственная!H131</f>
        <v>1402.53</v>
      </c>
      <c r="F27" s="123">
        <f>Ведомственная!I131</f>
        <v>990.47</v>
      </c>
      <c r="G27" s="123">
        <f>Ведомственная!J131</f>
        <v>904.47</v>
      </c>
      <c r="H27" s="7" t="s">
        <v>0</v>
      </c>
    </row>
    <row r="28" spans="1:8" ht="15.75" hidden="1" customHeight="1">
      <c r="A28" s="6"/>
      <c r="B28" s="8" t="s">
        <v>14</v>
      </c>
      <c r="C28" s="10">
        <v>10</v>
      </c>
      <c r="D28" s="10">
        <v>0</v>
      </c>
      <c r="E28" s="123">
        <f>Ведомственная!H145</f>
        <v>0</v>
      </c>
      <c r="F28" s="123">
        <f>Ведомственная!I145</f>
        <v>0</v>
      </c>
      <c r="G28" s="123">
        <f>Ведомственная!J145</f>
        <v>0</v>
      </c>
      <c r="H28" s="7" t="s">
        <v>0</v>
      </c>
    </row>
    <row r="29" spans="1:8" s="86" customFormat="1" ht="15.75" hidden="1" customHeight="1">
      <c r="A29" s="6"/>
      <c r="B29" s="8" t="s">
        <v>314</v>
      </c>
      <c r="C29" s="10">
        <v>10</v>
      </c>
      <c r="D29" s="10">
        <v>1</v>
      </c>
      <c r="E29" s="123">
        <f>Ведомственная!H150</f>
        <v>0</v>
      </c>
      <c r="F29" s="123">
        <f>Ведомственная!I150</f>
        <v>0</v>
      </c>
      <c r="G29" s="123">
        <f>Ведомственная!J150</f>
        <v>0</v>
      </c>
      <c r="H29" s="7"/>
    </row>
    <row r="30" spans="1:8" ht="16.5" hidden="1" customHeight="1">
      <c r="A30" s="6"/>
      <c r="B30" s="8" t="s">
        <v>13</v>
      </c>
      <c r="C30" s="10">
        <v>10</v>
      </c>
      <c r="D30" s="10">
        <v>3</v>
      </c>
      <c r="E30" s="123">
        <f>Ведомственная!H151</f>
        <v>0</v>
      </c>
      <c r="F30" s="123">
        <f>Ведомственная!I151</f>
        <v>0</v>
      </c>
      <c r="G30" s="123">
        <f>Ведомственная!J151</f>
        <v>0</v>
      </c>
      <c r="H30" s="7" t="s">
        <v>0</v>
      </c>
    </row>
    <row r="31" spans="1:8" ht="12.75" hidden="1" customHeight="1">
      <c r="A31" s="6"/>
      <c r="B31" s="8" t="s">
        <v>10</v>
      </c>
      <c r="C31" s="10">
        <v>11</v>
      </c>
      <c r="D31" s="10">
        <v>0</v>
      </c>
      <c r="E31" s="123">
        <f>Ведомственная!H158</f>
        <v>0</v>
      </c>
      <c r="F31" s="123">
        <f>Ведомственная!I158</f>
        <v>0</v>
      </c>
      <c r="G31" s="123">
        <f>Ведомственная!J158</f>
        <v>0</v>
      </c>
      <c r="H31" s="7" t="s">
        <v>0</v>
      </c>
    </row>
    <row r="32" spans="1:8" ht="12.75" hidden="1" customHeight="1">
      <c r="A32" s="6"/>
      <c r="B32" s="8" t="s">
        <v>9</v>
      </c>
      <c r="C32" s="10">
        <v>11</v>
      </c>
      <c r="D32" s="10">
        <v>1</v>
      </c>
      <c r="E32" s="123">
        <f>Ведомственная!H159</f>
        <v>0</v>
      </c>
      <c r="F32" s="123">
        <f>Ведомственная!I159</f>
        <v>0</v>
      </c>
      <c r="G32" s="123">
        <f>Ведомственная!J159</f>
        <v>0</v>
      </c>
      <c r="H32" s="7" t="s">
        <v>0</v>
      </c>
    </row>
    <row r="33" spans="1:10" s="128" customFormat="1" ht="18.75" customHeight="1">
      <c r="A33" s="6"/>
      <c r="B33" s="135" t="str">
        <f>Ведомственная!B164</f>
        <v>Условно утвержденные расходы</v>
      </c>
      <c r="C33" s="10">
        <v>99</v>
      </c>
      <c r="D33" s="10">
        <v>0</v>
      </c>
      <c r="E33" s="123">
        <f>Ведомственная!H164</f>
        <v>0</v>
      </c>
      <c r="F33" s="123">
        <f>Ведомственная!I164</f>
        <v>105</v>
      </c>
      <c r="G33" s="123">
        <f>Ведомственная!J164</f>
        <v>210</v>
      </c>
      <c r="H33" s="7"/>
    </row>
    <row r="34" spans="1:10" ht="18.75" customHeight="1">
      <c r="A34" s="15"/>
      <c r="B34" s="164" t="s">
        <v>1</v>
      </c>
      <c r="C34" s="165"/>
      <c r="D34" s="165"/>
      <c r="E34" s="124">
        <f>Ведомственная!H165</f>
        <v>5255.5596700000006</v>
      </c>
      <c r="F34" s="124">
        <f>Ведомственная!I165</f>
        <v>4162.2371999999996</v>
      </c>
      <c r="G34" s="124">
        <f>Ведомственная!J165</f>
        <v>4214.2098900000001</v>
      </c>
      <c r="H34" s="2" t="s">
        <v>0</v>
      </c>
    </row>
    <row r="35" spans="1:10" ht="11.25" customHeight="1">
      <c r="A35" s="15"/>
      <c r="B35" s="4"/>
      <c r="C35" s="4"/>
      <c r="D35" s="4"/>
      <c r="E35" s="3"/>
      <c r="F35" s="3"/>
      <c r="G35" s="3"/>
      <c r="H35" s="2" t="s">
        <v>0</v>
      </c>
    </row>
    <row r="38" spans="1:10">
      <c r="E38" s="23"/>
      <c r="F38" s="23"/>
      <c r="G38" s="23"/>
    </row>
    <row r="40" spans="1:10">
      <c r="E40" s="22"/>
      <c r="F40" s="22"/>
      <c r="G40" s="22"/>
      <c r="I40" s="24"/>
      <c r="J40" s="25"/>
    </row>
    <row r="41" spans="1:10">
      <c r="I41" s="24"/>
      <c r="J41" s="25"/>
    </row>
    <row r="42" spans="1:10">
      <c r="I42" s="24"/>
      <c r="J42" s="25"/>
    </row>
    <row r="43" spans="1:10">
      <c r="I43" s="24"/>
      <c r="J43" s="25"/>
    </row>
    <row r="44" spans="1:10">
      <c r="I44" s="24"/>
      <c r="J44" s="25"/>
    </row>
  </sheetData>
  <mergeCells count="3">
    <mergeCell ref="B34:D34"/>
    <mergeCell ref="E1:G1"/>
    <mergeCell ref="A4:G4"/>
  </mergeCells>
  <pageMargins left="0.78740157480314965" right="0.39370078740157483" top="0.59055118110236227" bottom="0.78740157480314965" header="0.51181102362204722" footer="0.51181102362204722"/>
  <pageSetup paperSize="9" fitToHeight="0" orientation="portrait" verticalDpi="0" r:id="rId1"/>
  <headerFooter alignWithMargins="0"/>
  <drawing r:id="rId2"/>
</worksheet>
</file>

<file path=xl/worksheets/sheet7.xml><?xml version="1.0" encoding="utf-8"?>
<worksheet xmlns="http://schemas.openxmlformats.org/spreadsheetml/2006/main" xmlns:r="http://schemas.openxmlformats.org/officeDocument/2006/relationships">
  <dimension ref="A1:R178"/>
  <sheetViews>
    <sheetView showGridLines="0" view="pageBreakPreview" zoomScaleSheetLayoutView="100" workbookViewId="0">
      <selection activeCell="B17" sqref="B17"/>
    </sheetView>
  </sheetViews>
  <sheetFormatPr defaultRowHeight="12.75"/>
  <cols>
    <col min="1" max="1" width="1.42578125" style="1" customWidth="1"/>
    <col min="2" max="2" width="69.28515625" style="1" customWidth="1"/>
    <col min="3" max="3" width="6.28515625" style="1" customWidth="1"/>
    <col min="4" max="4" width="7" style="1" customWidth="1"/>
    <col min="5" max="5" width="6.140625" style="1" customWidth="1"/>
    <col min="6" max="6" width="10.28515625" style="1" customWidth="1"/>
    <col min="7" max="7" width="7" style="1" customWidth="1"/>
    <col min="8" max="8" width="10.140625" style="1" customWidth="1"/>
    <col min="9" max="9" width="8.85546875" style="1" customWidth="1"/>
    <col min="10" max="10" width="8.7109375" style="1" customWidth="1"/>
    <col min="11" max="11" width="3.28515625" style="1" customWidth="1"/>
    <col min="12" max="12" width="14.140625" style="1" customWidth="1"/>
    <col min="13" max="13" width="12.85546875" style="1" customWidth="1"/>
    <col min="14" max="14" width="13.7109375" style="1" customWidth="1"/>
    <col min="15" max="15" width="9.140625" style="1" customWidth="1"/>
    <col min="16" max="16" width="14.140625" style="1" customWidth="1"/>
    <col min="17" max="17" width="12.140625" style="1" customWidth="1"/>
    <col min="18" max="18" width="13" style="1" customWidth="1"/>
    <col min="19" max="238" width="9.140625" style="1" customWidth="1"/>
    <col min="239" max="16384" width="9.140625" style="1"/>
  </cols>
  <sheetData>
    <row r="1" spans="1:17" ht="78" customHeight="1">
      <c r="A1" s="15"/>
      <c r="B1" s="15"/>
      <c r="C1" s="16"/>
      <c r="D1" s="16"/>
      <c r="E1" s="16"/>
      <c r="F1" s="26"/>
      <c r="G1" s="134"/>
      <c r="H1" s="169"/>
      <c r="I1" s="169"/>
      <c r="J1" s="169"/>
      <c r="K1" s="17"/>
    </row>
    <row r="2" spans="1:17" ht="76.5" customHeight="1">
      <c r="A2" s="168" t="s">
        <v>389</v>
      </c>
      <c r="B2" s="168"/>
      <c r="C2" s="168"/>
      <c r="D2" s="168"/>
      <c r="E2" s="168"/>
      <c r="F2" s="168"/>
      <c r="G2" s="168"/>
      <c r="H2" s="168"/>
      <c r="I2" s="168"/>
      <c r="J2" s="168"/>
      <c r="K2" s="18"/>
    </row>
    <row r="3" spans="1:17" ht="21.75" customHeight="1">
      <c r="A3" s="82"/>
      <c r="B3" s="82"/>
      <c r="C3" s="82"/>
      <c r="D3" s="82"/>
      <c r="E3" s="82"/>
      <c r="F3" s="82"/>
      <c r="G3" s="82"/>
      <c r="H3" s="83"/>
      <c r="I3" s="83"/>
      <c r="J3" s="84" t="s">
        <v>44</v>
      </c>
      <c r="K3" s="17"/>
    </row>
    <row r="4" spans="1:17" ht="18" customHeight="1">
      <c r="A4" s="5"/>
      <c r="B4" s="174" t="s">
        <v>43</v>
      </c>
      <c r="C4" s="171" t="s">
        <v>42</v>
      </c>
      <c r="D4" s="171"/>
      <c r="E4" s="171"/>
      <c r="F4" s="171"/>
      <c r="G4" s="171"/>
      <c r="H4" s="172" t="str">
        <f>[1]Доходы!C5</f>
        <v>2021 год</v>
      </c>
      <c r="I4" s="172" t="str">
        <f>[1]Доходы!D5</f>
        <v>2022 год</v>
      </c>
      <c r="J4" s="172" t="str">
        <f>[1]Доходы!E5</f>
        <v>2023 год</v>
      </c>
      <c r="K4" s="5"/>
    </row>
    <row r="5" spans="1:17" ht="47.25" customHeight="1">
      <c r="A5" s="5"/>
      <c r="B5" s="175"/>
      <c r="C5" s="101" t="s">
        <v>41</v>
      </c>
      <c r="D5" s="101" t="s">
        <v>40</v>
      </c>
      <c r="E5" s="101" t="s">
        <v>39</v>
      </c>
      <c r="F5" s="101" t="s">
        <v>38</v>
      </c>
      <c r="G5" s="101" t="s">
        <v>37</v>
      </c>
      <c r="H5" s="173"/>
      <c r="I5" s="173"/>
      <c r="J5" s="173"/>
      <c r="K5" s="5"/>
    </row>
    <row r="6" spans="1:17" ht="12.75" customHeight="1">
      <c r="A6" s="15"/>
      <c r="B6" s="21">
        <v>1</v>
      </c>
      <c r="C6" s="20">
        <v>2</v>
      </c>
      <c r="D6" s="20">
        <v>3</v>
      </c>
      <c r="E6" s="20">
        <v>4</v>
      </c>
      <c r="F6" s="20">
        <v>5</v>
      </c>
      <c r="G6" s="20">
        <v>6</v>
      </c>
      <c r="H6" s="20">
        <v>7</v>
      </c>
      <c r="I6" s="20">
        <v>8</v>
      </c>
      <c r="J6" s="20">
        <v>9</v>
      </c>
      <c r="K6" s="5" t="s">
        <v>0</v>
      </c>
    </row>
    <row r="7" spans="1:17" ht="33" customHeight="1">
      <c r="A7" s="6"/>
      <c r="B7" s="8" t="s">
        <v>340</v>
      </c>
      <c r="C7" s="9">
        <v>38</v>
      </c>
      <c r="D7" s="10">
        <v>0</v>
      </c>
      <c r="E7" s="10">
        <v>0</v>
      </c>
      <c r="F7" s="11">
        <v>0</v>
      </c>
      <c r="G7" s="9">
        <v>0</v>
      </c>
      <c r="H7" s="12">
        <f>H8+H45+H53+H88+H101+H130+H145+H158</f>
        <v>5255.5596700000006</v>
      </c>
      <c r="I7" s="12">
        <f>I8+I45+I53+I88+I101+I130+I145+I158+I164</f>
        <v>4162.2371999999996</v>
      </c>
      <c r="J7" s="12">
        <f>J8+J45+J53+J88+J101+J130+J145+J158+J164</f>
        <v>4214.2098900000001</v>
      </c>
      <c r="K7" s="7" t="s">
        <v>0</v>
      </c>
      <c r="M7" s="98"/>
      <c r="N7" s="98"/>
      <c r="P7" s="24"/>
    </row>
    <row r="8" spans="1:17" ht="12.75" customHeight="1">
      <c r="A8" s="6"/>
      <c r="B8" s="8" t="s">
        <v>8</v>
      </c>
      <c r="C8" s="9">
        <v>38</v>
      </c>
      <c r="D8" s="10">
        <v>1</v>
      </c>
      <c r="E8" s="10">
        <v>0</v>
      </c>
      <c r="F8" s="11">
        <v>0</v>
      </c>
      <c r="G8" s="9">
        <v>0</v>
      </c>
      <c r="H8" s="12">
        <f>H9+H14+H21+H33+H38</f>
        <v>1817.69769</v>
      </c>
      <c r="I8" s="12">
        <f>I9+I14+I21+I33+I38</f>
        <v>1763.8176899999999</v>
      </c>
      <c r="J8" s="12">
        <f>J9+J14+J21+J33+J38</f>
        <v>1763.8176899999999</v>
      </c>
      <c r="K8" s="7" t="s">
        <v>0</v>
      </c>
      <c r="L8" s="98"/>
      <c r="M8" s="98"/>
      <c r="N8" s="98"/>
      <c r="P8" s="24"/>
    </row>
    <row r="9" spans="1:17" ht="29.25" customHeight="1">
      <c r="A9" s="6"/>
      <c r="B9" s="8" t="s">
        <v>29</v>
      </c>
      <c r="C9" s="9">
        <v>38</v>
      </c>
      <c r="D9" s="10">
        <v>1</v>
      </c>
      <c r="E9" s="10">
        <v>2</v>
      </c>
      <c r="F9" s="11">
        <v>0</v>
      </c>
      <c r="G9" s="9">
        <v>0</v>
      </c>
      <c r="H9" s="12">
        <f>H10</f>
        <v>535.5</v>
      </c>
      <c r="I9" s="12">
        <f t="shared" ref="I9:J12" si="0">I10</f>
        <v>535.5</v>
      </c>
      <c r="J9" s="12">
        <f t="shared" si="0"/>
        <v>535.5</v>
      </c>
      <c r="K9" s="7" t="s">
        <v>0</v>
      </c>
      <c r="L9" s="98"/>
      <c r="M9" s="98"/>
      <c r="N9" s="98"/>
      <c r="P9" s="24"/>
    </row>
    <row r="10" spans="1:17" ht="43.5" customHeight="1">
      <c r="A10" s="6"/>
      <c r="B10" s="8" t="s">
        <v>341</v>
      </c>
      <c r="C10" s="9">
        <v>38</v>
      </c>
      <c r="D10" s="10">
        <v>1</v>
      </c>
      <c r="E10" s="10">
        <v>2</v>
      </c>
      <c r="F10" s="11">
        <v>100000000</v>
      </c>
      <c r="G10" s="9">
        <v>0</v>
      </c>
      <c r="H10" s="12">
        <f>H11</f>
        <v>535.5</v>
      </c>
      <c r="I10" s="12">
        <f t="shared" si="0"/>
        <v>535.5</v>
      </c>
      <c r="J10" s="12">
        <f t="shared" si="0"/>
        <v>535.5</v>
      </c>
      <c r="K10" s="7" t="s">
        <v>0</v>
      </c>
      <c r="L10" s="98"/>
      <c r="M10" s="98"/>
      <c r="N10" s="98"/>
      <c r="P10" s="24"/>
    </row>
    <row r="11" spans="1:17" ht="27.75" customHeight="1">
      <c r="A11" s="6"/>
      <c r="B11" s="8" t="s">
        <v>45</v>
      </c>
      <c r="C11" s="9">
        <v>38</v>
      </c>
      <c r="D11" s="10">
        <v>1</v>
      </c>
      <c r="E11" s="10">
        <v>2</v>
      </c>
      <c r="F11" s="11">
        <v>100900000</v>
      </c>
      <c r="G11" s="9">
        <v>0</v>
      </c>
      <c r="H11" s="12">
        <f>H12</f>
        <v>535.5</v>
      </c>
      <c r="I11" s="12">
        <f t="shared" si="0"/>
        <v>535.5</v>
      </c>
      <c r="J11" s="12">
        <f t="shared" si="0"/>
        <v>535.5</v>
      </c>
      <c r="K11" s="7" t="s">
        <v>0</v>
      </c>
      <c r="L11" s="98"/>
      <c r="M11" s="98"/>
      <c r="N11" s="98"/>
      <c r="P11" s="24"/>
    </row>
    <row r="12" spans="1:17" ht="12.75" customHeight="1">
      <c r="A12" s="6"/>
      <c r="B12" s="8" t="s">
        <v>28</v>
      </c>
      <c r="C12" s="9">
        <v>38</v>
      </c>
      <c r="D12" s="10">
        <v>1</v>
      </c>
      <c r="E12" s="10">
        <v>2</v>
      </c>
      <c r="F12" s="11">
        <v>100900001</v>
      </c>
      <c r="G12" s="9">
        <v>0</v>
      </c>
      <c r="H12" s="12">
        <f>H13</f>
        <v>535.5</v>
      </c>
      <c r="I12" s="12">
        <f t="shared" si="0"/>
        <v>535.5</v>
      </c>
      <c r="J12" s="12">
        <f t="shared" si="0"/>
        <v>535.5</v>
      </c>
      <c r="K12" s="7" t="s">
        <v>0</v>
      </c>
      <c r="L12" s="98"/>
      <c r="M12" s="98"/>
      <c r="N12" s="98"/>
      <c r="P12" s="24"/>
    </row>
    <row r="13" spans="1:17" ht="19.5" customHeight="1">
      <c r="A13" s="6"/>
      <c r="B13" s="8" t="s">
        <v>5</v>
      </c>
      <c r="C13" s="9">
        <v>38</v>
      </c>
      <c r="D13" s="10">
        <v>1</v>
      </c>
      <c r="E13" s="10">
        <v>2</v>
      </c>
      <c r="F13" s="11">
        <v>100900001</v>
      </c>
      <c r="G13" s="9" t="s">
        <v>4</v>
      </c>
      <c r="H13" s="12">
        <v>535.5</v>
      </c>
      <c r="I13" s="13">
        <f>H13</f>
        <v>535.5</v>
      </c>
      <c r="J13" s="13">
        <f>I13</f>
        <v>535.5</v>
      </c>
      <c r="K13" s="7" t="s">
        <v>0</v>
      </c>
      <c r="L13" s="98">
        <f>H13*1000</f>
        <v>535500</v>
      </c>
      <c r="M13" s="142">
        <f t="shared" ref="M13:N13" si="1">I13*1000</f>
        <v>535500</v>
      </c>
      <c r="N13" s="142">
        <f t="shared" si="1"/>
        <v>535500</v>
      </c>
      <c r="O13" s="1">
        <f>L13/1.302</f>
        <v>411290.32258064515</v>
      </c>
      <c r="P13" s="24">
        <v>411500</v>
      </c>
      <c r="Q13" s="24">
        <f>L13-P13</f>
        <v>124000</v>
      </c>
    </row>
    <row r="14" spans="1:17" ht="42" customHeight="1">
      <c r="A14" s="6"/>
      <c r="B14" s="8" t="s">
        <v>27</v>
      </c>
      <c r="C14" s="9">
        <v>38</v>
      </c>
      <c r="D14" s="10">
        <v>1</v>
      </c>
      <c r="E14" s="10">
        <v>4</v>
      </c>
      <c r="F14" s="11">
        <v>0</v>
      </c>
      <c r="G14" s="9">
        <v>0</v>
      </c>
      <c r="H14" s="12">
        <f>H15</f>
        <v>1147.3800000000001</v>
      </c>
      <c r="I14" s="12">
        <f t="shared" ref="I14:J16" si="2">I15</f>
        <v>1093.5</v>
      </c>
      <c r="J14" s="12">
        <f t="shared" si="2"/>
        <v>1093.5</v>
      </c>
      <c r="K14" s="7" t="s">
        <v>0</v>
      </c>
      <c r="L14" s="142">
        <f t="shared" ref="L14:L77" si="3">H14*1000</f>
        <v>1147380</v>
      </c>
      <c r="M14" s="142">
        <f t="shared" ref="M14:M77" si="4">I14*1000</f>
        <v>1093500</v>
      </c>
      <c r="N14" s="142">
        <f t="shared" ref="N14:N77" si="5">J14*1000</f>
        <v>1093500</v>
      </c>
      <c r="P14" s="24"/>
    </row>
    <row r="15" spans="1:17" ht="39.75" customHeight="1">
      <c r="A15" s="6"/>
      <c r="B15" s="8" t="s">
        <v>341</v>
      </c>
      <c r="C15" s="9">
        <v>38</v>
      </c>
      <c r="D15" s="10">
        <v>1</v>
      </c>
      <c r="E15" s="10">
        <v>4</v>
      </c>
      <c r="F15" s="11">
        <v>100000000</v>
      </c>
      <c r="G15" s="9">
        <v>0</v>
      </c>
      <c r="H15" s="12">
        <f>H16</f>
        <v>1147.3800000000001</v>
      </c>
      <c r="I15" s="12">
        <f t="shared" si="2"/>
        <v>1093.5</v>
      </c>
      <c r="J15" s="12">
        <f t="shared" si="2"/>
        <v>1093.5</v>
      </c>
      <c r="K15" s="7" t="s">
        <v>0</v>
      </c>
      <c r="L15" s="142">
        <f t="shared" si="3"/>
        <v>1147380</v>
      </c>
      <c r="M15" s="142">
        <f t="shared" si="4"/>
        <v>1093500</v>
      </c>
      <c r="N15" s="142">
        <f t="shared" si="5"/>
        <v>1093500</v>
      </c>
      <c r="P15" s="24"/>
    </row>
    <row r="16" spans="1:17" ht="29.25" customHeight="1">
      <c r="A16" s="6"/>
      <c r="B16" s="8" t="s">
        <v>45</v>
      </c>
      <c r="C16" s="9">
        <v>38</v>
      </c>
      <c r="D16" s="10">
        <v>1</v>
      </c>
      <c r="E16" s="10">
        <v>4</v>
      </c>
      <c r="F16" s="11">
        <v>100900000</v>
      </c>
      <c r="G16" s="9">
        <v>0</v>
      </c>
      <c r="H16" s="12">
        <f>H17</f>
        <v>1147.3800000000001</v>
      </c>
      <c r="I16" s="12">
        <f t="shared" si="2"/>
        <v>1093.5</v>
      </c>
      <c r="J16" s="12">
        <f t="shared" si="2"/>
        <v>1093.5</v>
      </c>
      <c r="K16" s="7" t="s">
        <v>0</v>
      </c>
      <c r="L16" s="142">
        <f t="shared" si="3"/>
        <v>1147380</v>
      </c>
      <c r="M16" s="142">
        <f t="shared" si="4"/>
        <v>1093500</v>
      </c>
      <c r="N16" s="142">
        <f t="shared" si="5"/>
        <v>1093500</v>
      </c>
      <c r="P16" s="24"/>
    </row>
    <row r="17" spans="1:18" ht="15.75" customHeight="1">
      <c r="A17" s="6"/>
      <c r="B17" s="8" t="s">
        <v>6</v>
      </c>
      <c r="C17" s="9">
        <v>38</v>
      </c>
      <c r="D17" s="10">
        <v>1</v>
      </c>
      <c r="E17" s="10">
        <v>4</v>
      </c>
      <c r="F17" s="11">
        <v>100900002</v>
      </c>
      <c r="G17" s="9">
        <v>0</v>
      </c>
      <c r="H17" s="12">
        <f>H18+H19+H20</f>
        <v>1147.3800000000001</v>
      </c>
      <c r="I17" s="12">
        <f>I18+I19+I20</f>
        <v>1093.5</v>
      </c>
      <c r="J17" s="12">
        <f>J18+J19+J20</f>
        <v>1093.5</v>
      </c>
      <c r="K17" s="7" t="s">
        <v>0</v>
      </c>
      <c r="L17" s="142">
        <f t="shared" si="3"/>
        <v>1147380</v>
      </c>
      <c r="M17" s="142">
        <f t="shared" si="4"/>
        <v>1093500</v>
      </c>
      <c r="N17" s="142">
        <f t="shared" si="5"/>
        <v>1093500</v>
      </c>
      <c r="P17" s="24"/>
    </row>
    <row r="18" spans="1:18" ht="17.25" customHeight="1">
      <c r="A18" s="6"/>
      <c r="B18" s="8" t="s">
        <v>5</v>
      </c>
      <c r="C18" s="9">
        <v>38</v>
      </c>
      <c r="D18" s="10">
        <v>1</v>
      </c>
      <c r="E18" s="10">
        <v>4</v>
      </c>
      <c r="F18" s="11">
        <v>100900002</v>
      </c>
      <c r="G18" s="9" t="s">
        <v>4</v>
      </c>
      <c r="H18" s="12">
        <v>673.5</v>
      </c>
      <c r="I18" s="13">
        <f>H18</f>
        <v>673.5</v>
      </c>
      <c r="J18" s="13">
        <f t="shared" ref="J18:J20" si="6">I18</f>
        <v>673.5</v>
      </c>
      <c r="K18" s="7" t="s">
        <v>0</v>
      </c>
      <c r="L18" s="142">
        <f t="shared" si="3"/>
        <v>673500</v>
      </c>
      <c r="M18" s="142">
        <f t="shared" si="4"/>
        <v>673500</v>
      </c>
      <c r="N18" s="142">
        <f t="shared" si="5"/>
        <v>673500</v>
      </c>
      <c r="O18" s="142">
        <f>L18/1.302</f>
        <v>517281.10599078337</v>
      </c>
      <c r="P18" s="24">
        <v>517500</v>
      </c>
      <c r="Q18" s="24">
        <f>L18-P18</f>
        <v>156000</v>
      </c>
      <c r="R18" s="24"/>
    </row>
    <row r="19" spans="1:18" ht="27" customHeight="1">
      <c r="A19" s="6"/>
      <c r="B19" s="8" t="s">
        <v>3</v>
      </c>
      <c r="C19" s="9">
        <v>38</v>
      </c>
      <c r="D19" s="10">
        <v>1</v>
      </c>
      <c r="E19" s="10">
        <v>4</v>
      </c>
      <c r="F19" s="11">
        <v>100900002</v>
      </c>
      <c r="G19" s="9" t="s">
        <v>2</v>
      </c>
      <c r="H19" s="12">
        <v>453.88</v>
      </c>
      <c r="I19" s="13">
        <f>500-100</f>
        <v>400</v>
      </c>
      <c r="J19" s="13">
        <f>I19</f>
        <v>400</v>
      </c>
      <c r="K19" s="7" t="s">
        <v>0</v>
      </c>
      <c r="L19" s="142">
        <f t="shared" si="3"/>
        <v>453880</v>
      </c>
      <c r="M19" s="142">
        <f t="shared" si="4"/>
        <v>400000</v>
      </c>
      <c r="N19" s="142">
        <f t="shared" si="5"/>
        <v>400000</v>
      </c>
      <c r="P19" s="24"/>
    </row>
    <row r="20" spans="1:18" ht="12.75" customHeight="1">
      <c r="A20" s="6"/>
      <c r="B20" s="8" t="s">
        <v>25</v>
      </c>
      <c r="C20" s="9">
        <v>38</v>
      </c>
      <c r="D20" s="10">
        <v>1</v>
      </c>
      <c r="E20" s="10">
        <v>4</v>
      </c>
      <c r="F20" s="11">
        <v>100900002</v>
      </c>
      <c r="G20" s="9" t="s">
        <v>24</v>
      </c>
      <c r="H20" s="12">
        <v>20</v>
      </c>
      <c r="I20" s="13">
        <f>H20</f>
        <v>20</v>
      </c>
      <c r="J20" s="13">
        <f t="shared" si="6"/>
        <v>20</v>
      </c>
      <c r="K20" s="7" t="s">
        <v>0</v>
      </c>
      <c r="L20" s="142">
        <f t="shared" si="3"/>
        <v>20000</v>
      </c>
      <c r="M20" s="142">
        <f t="shared" si="4"/>
        <v>20000</v>
      </c>
      <c r="N20" s="142">
        <f t="shared" si="5"/>
        <v>20000</v>
      </c>
      <c r="P20" s="24"/>
    </row>
    <row r="21" spans="1:18" ht="40.5" customHeight="1">
      <c r="A21" s="6"/>
      <c r="B21" s="8" t="s">
        <v>7</v>
      </c>
      <c r="C21" s="9">
        <v>38</v>
      </c>
      <c r="D21" s="10">
        <v>1</v>
      </c>
      <c r="E21" s="10">
        <v>6</v>
      </c>
      <c r="F21" s="11">
        <v>0</v>
      </c>
      <c r="G21" s="9">
        <v>0</v>
      </c>
      <c r="H21" s="12">
        <f t="shared" ref="H21:J22" si="7">H22</f>
        <v>28.179690000000001</v>
      </c>
      <c r="I21" s="12">
        <f t="shared" si="7"/>
        <v>28.179690000000001</v>
      </c>
      <c r="J21" s="12">
        <f t="shared" si="7"/>
        <v>28.179690000000001</v>
      </c>
      <c r="K21" s="7" t="s">
        <v>0</v>
      </c>
      <c r="L21" s="142">
        <f t="shared" si="3"/>
        <v>28179.690000000002</v>
      </c>
      <c r="M21" s="142">
        <f t="shared" si="4"/>
        <v>28179.690000000002</v>
      </c>
      <c r="N21" s="142">
        <f t="shared" si="5"/>
        <v>28179.690000000002</v>
      </c>
      <c r="P21" s="24"/>
    </row>
    <row r="22" spans="1:18" ht="37.700000000000003" customHeight="1">
      <c r="A22" s="6"/>
      <c r="B22" s="8" t="s">
        <v>341</v>
      </c>
      <c r="C22" s="9">
        <v>38</v>
      </c>
      <c r="D22" s="10">
        <v>1</v>
      </c>
      <c r="E22" s="10">
        <v>6</v>
      </c>
      <c r="F22" s="11">
        <v>100000000</v>
      </c>
      <c r="G22" s="9">
        <v>0</v>
      </c>
      <c r="H22" s="12">
        <f t="shared" si="7"/>
        <v>28.179690000000001</v>
      </c>
      <c r="I22" s="12">
        <f t="shared" si="7"/>
        <v>28.179690000000001</v>
      </c>
      <c r="J22" s="12">
        <f t="shared" si="7"/>
        <v>28.179690000000001</v>
      </c>
      <c r="K22" s="7" t="s">
        <v>0</v>
      </c>
      <c r="L22" s="142">
        <f t="shared" si="3"/>
        <v>28179.690000000002</v>
      </c>
      <c r="M22" s="142">
        <f t="shared" si="4"/>
        <v>28179.690000000002</v>
      </c>
      <c r="N22" s="142">
        <f t="shared" si="5"/>
        <v>28179.690000000002</v>
      </c>
      <c r="P22" s="24"/>
    </row>
    <row r="23" spans="1:18" ht="17.25" customHeight="1">
      <c r="A23" s="6"/>
      <c r="B23" s="8" t="s">
        <v>46</v>
      </c>
      <c r="C23" s="9">
        <v>38</v>
      </c>
      <c r="D23" s="10">
        <v>1</v>
      </c>
      <c r="E23" s="10">
        <v>6</v>
      </c>
      <c r="F23" s="11">
        <v>101000000</v>
      </c>
      <c r="G23" s="9">
        <v>0</v>
      </c>
      <c r="H23" s="12">
        <f>H24+H26</f>
        <v>28.179690000000001</v>
      </c>
      <c r="I23" s="12">
        <f>I24+I26</f>
        <v>28.179690000000001</v>
      </c>
      <c r="J23" s="12">
        <f>J24+J26</f>
        <v>28.179690000000001</v>
      </c>
      <c r="K23" s="7" t="s">
        <v>0</v>
      </c>
      <c r="L23" s="142">
        <f t="shared" si="3"/>
        <v>28179.690000000002</v>
      </c>
      <c r="M23" s="142">
        <f t="shared" si="4"/>
        <v>28179.690000000002</v>
      </c>
      <c r="N23" s="142">
        <f t="shared" si="5"/>
        <v>28179.690000000002</v>
      </c>
      <c r="P23" s="24"/>
    </row>
    <row r="24" spans="1:18" ht="30.75" customHeight="1">
      <c r="A24" s="6"/>
      <c r="B24" s="8" t="s">
        <v>47</v>
      </c>
      <c r="C24" s="9">
        <v>38</v>
      </c>
      <c r="D24" s="10">
        <v>1</v>
      </c>
      <c r="E24" s="10">
        <v>6</v>
      </c>
      <c r="F24" s="11">
        <v>101000001</v>
      </c>
      <c r="G24" s="9">
        <v>0</v>
      </c>
      <c r="H24" s="12">
        <f>H25</f>
        <v>15.55669</v>
      </c>
      <c r="I24" s="12">
        <f>I25</f>
        <v>15.55669</v>
      </c>
      <c r="J24" s="12">
        <f>J25</f>
        <v>15.55669</v>
      </c>
      <c r="K24" s="7" t="s">
        <v>0</v>
      </c>
      <c r="L24" s="142">
        <f t="shared" si="3"/>
        <v>15556.69</v>
      </c>
      <c r="M24" s="142">
        <f t="shared" si="4"/>
        <v>15556.69</v>
      </c>
      <c r="N24" s="142">
        <f t="shared" si="5"/>
        <v>15556.69</v>
      </c>
      <c r="P24" s="24"/>
    </row>
    <row r="25" spans="1:18" ht="15" customHeight="1">
      <c r="A25" s="6"/>
      <c r="B25" s="8" t="s">
        <v>12</v>
      </c>
      <c r="C25" s="9">
        <v>38</v>
      </c>
      <c r="D25" s="10">
        <v>1</v>
      </c>
      <c r="E25" s="10">
        <v>6</v>
      </c>
      <c r="F25" s="11">
        <v>101000001</v>
      </c>
      <c r="G25" s="9">
        <v>540</v>
      </c>
      <c r="H25" s="12">
        <v>15.55669</v>
      </c>
      <c r="I25" s="12">
        <f>H25</f>
        <v>15.55669</v>
      </c>
      <c r="J25" s="12">
        <f>I25</f>
        <v>15.55669</v>
      </c>
      <c r="K25" s="7" t="s">
        <v>0</v>
      </c>
      <c r="L25" s="142">
        <f t="shared" si="3"/>
        <v>15556.69</v>
      </c>
      <c r="M25" s="142">
        <f t="shared" si="4"/>
        <v>15556.69</v>
      </c>
      <c r="N25" s="142">
        <f t="shared" si="5"/>
        <v>15556.69</v>
      </c>
      <c r="P25" s="24"/>
    </row>
    <row r="26" spans="1:18" ht="29.25" customHeight="1">
      <c r="A26" s="6"/>
      <c r="B26" s="8" t="s">
        <v>48</v>
      </c>
      <c r="C26" s="9">
        <v>38</v>
      </c>
      <c r="D26" s="10">
        <v>1</v>
      </c>
      <c r="E26" s="10">
        <v>6</v>
      </c>
      <c r="F26" s="11">
        <v>101000002</v>
      </c>
      <c r="G26" s="9">
        <v>0</v>
      </c>
      <c r="H26" s="12">
        <f>H27</f>
        <v>12.622999999999999</v>
      </c>
      <c r="I26" s="12">
        <f>I27</f>
        <v>12.622999999999999</v>
      </c>
      <c r="J26" s="12">
        <f>J27</f>
        <v>12.622999999999999</v>
      </c>
      <c r="K26" s="7" t="s">
        <v>0</v>
      </c>
      <c r="L26" s="142">
        <f t="shared" si="3"/>
        <v>12623</v>
      </c>
      <c r="M26" s="142">
        <f t="shared" si="4"/>
        <v>12623</v>
      </c>
      <c r="N26" s="142">
        <f t="shared" si="5"/>
        <v>12623</v>
      </c>
      <c r="P26" s="24"/>
    </row>
    <row r="27" spans="1:18" ht="14.25" customHeight="1">
      <c r="A27" s="6"/>
      <c r="B27" s="8" t="s">
        <v>12</v>
      </c>
      <c r="C27" s="9">
        <v>38</v>
      </c>
      <c r="D27" s="10">
        <v>1</v>
      </c>
      <c r="E27" s="10">
        <v>6</v>
      </c>
      <c r="F27" s="11">
        <v>101000002</v>
      </c>
      <c r="G27" s="9">
        <v>540</v>
      </c>
      <c r="H27" s="12">
        <v>12.622999999999999</v>
      </c>
      <c r="I27" s="12">
        <f>H27</f>
        <v>12.622999999999999</v>
      </c>
      <c r="J27" s="12">
        <f>I27</f>
        <v>12.622999999999999</v>
      </c>
      <c r="K27" s="7"/>
      <c r="L27" s="142">
        <f t="shared" si="3"/>
        <v>12623</v>
      </c>
      <c r="M27" s="142">
        <f t="shared" si="4"/>
        <v>12623</v>
      </c>
      <c r="N27" s="142">
        <f t="shared" si="5"/>
        <v>12623</v>
      </c>
      <c r="P27" s="24"/>
    </row>
    <row r="28" spans="1:18" s="127" customFormat="1" ht="14.25" hidden="1" customHeight="1">
      <c r="A28" s="6"/>
      <c r="B28" s="8" t="s">
        <v>362</v>
      </c>
      <c r="C28" s="9">
        <v>38</v>
      </c>
      <c r="D28" s="130">
        <v>1</v>
      </c>
      <c r="E28" s="130">
        <v>7</v>
      </c>
      <c r="F28" s="131">
        <v>0</v>
      </c>
      <c r="G28" s="129">
        <v>0</v>
      </c>
      <c r="H28" s="132">
        <f>H29</f>
        <v>0</v>
      </c>
      <c r="I28" s="132">
        <f t="shared" ref="I28:J31" si="8">I29</f>
        <v>0</v>
      </c>
      <c r="J28" s="132">
        <f t="shared" si="8"/>
        <v>0</v>
      </c>
      <c r="K28" s="7"/>
      <c r="L28" s="142">
        <f t="shared" si="3"/>
        <v>0</v>
      </c>
      <c r="M28" s="142">
        <f t="shared" si="4"/>
        <v>0</v>
      </c>
      <c r="N28" s="142">
        <f t="shared" si="5"/>
        <v>0</v>
      </c>
      <c r="P28" s="24"/>
    </row>
    <row r="29" spans="1:18" s="127" customFormat="1" ht="36" hidden="1" customHeight="1">
      <c r="A29" s="6"/>
      <c r="B29" s="8" t="s">
        <v>341</v>
      </c>
      <c r="C29" s="9">
        <v>38</v>
      </c>
      <c r="D29" s="130">
        <v>1</v>
      </c>
      <c r="E29" s="130">
        <v>7</v>
      </c>
      <c r="F29" s="131">
        <v>100000000</v>
      </c>
      <c r="G29" s="129">
        <v>0</v>
      </c>
      <c r="H29" s="132">
        <f>H30</f>
        <v>0</v>
      </c>
      <c r="I29" s="132">
        <f t="shared" si="8"/>
        <v>0</v>
      </c>
      <c r="J29" s="132">
        <f t="shared" si="8"/>
        <v>0</v>
      </c>
      <c r="K29" s="7"/>
      <c r="L29" s="142">
        <f t="shared" si="3"/>
        <v>0</v>
      </c>
      <c r="M29" s="142">
        <f t="shared" si="4"/>
        <v>0</v>
      </c>
      <c r="N29" s="142">
        <f t="shared" si="5"/>
        <v>0</v>
      </c>
      <c r="P29" s="24"/>
    </row>
    <row r="30" spans="1:18" s="127" customFormat="1" ht="30.75" hidden="1" customHeight="1">
      <c r="A30" s="6"/>
      <c r="B30" s="8" t="s">
        <v>45</v>
      </c>
      <c r="C30" s="9">
        <v>38</v>
      </c>
      <c r="D30" s="130">
        <v>1</v>
      </c>
      <c r="E30" s="130">
        <v>7</v>
      </c>
      <c r="F30" s="131">
        <v>100900000</v>
      </c>
      <c r="G30" s="129">
        <v>0</v>
      </c>
      <c r="H30" s="132">
        <f>H31</f>
        <v>0</v>
      </c>
      <c r="I30" s="132">
        <f t="shared" si="8"/>
        <v>0</v>
      </c>
      <c r="J30" s="132">
        <f t="shared" si="8"/>
        <v>0</v>
      </c>
      <c r="K30" s="7"/>
      <c r="L30" s="142">
        <f t="shared" si="3"/>
        <v>0</v>
      </c>
      <c r="M30" s="142">
        <f t="shared" si="4"/>
        <v>0</v>
      </c>
      <c r="N30" s="142">
        <f t="shared" si="5"/>
        <v>0</v>
      </c>
      <c r="P30" s="24"/>
    </row>
    <row r="31" spans="1:18" s="127" customFormat="1" ht="14.25" hidden="1" customHeight="1">
      <c r="A31" s="6"/>
      <c r="B31" s="8" t="s">
        <v>363</v>
      </c>
      <c r="C31" s="9">
        <v>38</v>
      </c>
      <c r="D31" s="130">
        <v>1</v>
      </c>
      <c r="E31" s="130">
        <v>7</v>
      </c>
      <c r="F31" s="131">
        <v>100900006</v>
      </c>
      <c r="G31" s="129">
        <v>0</v>
      </c>
      <c r="H31" s="132">
        <f>H32</f>
        <v>0</v>
      </c>
      <c r="I31" s="132">
        <f t="shared" si="8"/>
        <v>0</v>
      </c>
      <c r="J31" s="132">
        <f t="shared" si="8"/>
        <v>0</v>
      </c>
      <c r="K31" s="7"/>
      <c r="L31" s="142">
        <f t="shared" si="3"/>
        <v>0</v>
      </c>
      <c r="M31" s="142">
        <f t="shared" si="4"/>
        <v>0</v>
      </c>
      <c r="N31" s="142">
        <f t="shared" si="5"/>
        <v>0</v>
      </c>
      <c r="P31" s="24"/>
    </row>
    <row r="32" spans="1:18" s="127" customFormat="1" ht="14.25" hidden="1" customHeight="1">
      <c r="A32" s="6"/>
      <c r="B32" s="8" t="s">
        <v>364</v>
      </c>
      <c r="C32" s="9">
        <v>38</v>
      </c>
      <c r="D32" s="130">
        <v>1</v>
      </c>
      <c r="E32" s="130">
        <v>7</v>
      </c>
      <c r="F32" s="131">
        <v>100900006</v>
      </c>
      <c r="G32" s="129">
        <v>880</v>
      </c>
      <c r="H32" s="132"/>
      <c r="I32" s="132">
        <v>0</v>
      </c>
      <c r="J32" s="132">
        <v>0</v>
      </c>
      <c r="K32" s="7"/>
      <c r="L32" s="142">
        <f t="shared" si="3"/>
        <v>0</v>
      </c>
      <c r="M32" s="142">
        <f t="shared" si="4"/>
        <v>0</v>
      </c>
      <c r="N32" s="142">
        <f t="shared" si="5"/>
        <v>0</v>
      </c>
      <c r="P32" s="24"/>
    </row>
    <row r="33" spans="1:16" ht="14.25" customHeight="1">
      <c r="A33" s="6"/>
      <c r="B33" s="8" t="s">
        <v>36</v>
      </c>
      <c r="C33" s="9">
        <v>38</v>
      </c>
      <c r="D33" s="10">
        <v>1</v>
      </c>
      <c r="E33" s="10">
        <v>11</v>
      </c>
      <c r="F33" s="11">
        <v>0</v>
      </c>
      <c r="G33" s="9">
        <v>0</v>
      </c>
      <c r="H33" s="12">
        <f>H34</f>
        <v>10</v>
      </c>
      <c r="I33" s="12">
        <f t="shared" ref="I33:J36" si="9">I34</f>
        <v>10</v>
      </c>
      <c r="J33" s="12">
        <f t="shared" si="9"/>
        <v>10</v>
      </c>
      <c r="K33" s="7"/>
      <c r="L33" s="142">
        <f t="shared" si="3"/>
        <v>10000</v>
      </c>
      <c r="M33" s="142">
        <f t="shared" si="4"/>
        <v>10000</v>
      </c>
      <c r="N33" s="142">
        <f t="shared" si="5"/>
        <v>10000</v>
      </c>
      <c r="P33" s="24"/>
    </row>
    <row r="34" spans="1:16" ht="37.700000000000003" customHeight="1">
      <c r="A34" s="6"/>
      <c r="B34" s="8" t="s">
        <v>341</v>
      </c>
      <c r="C34" s="9">
        <v>38</v>
      </c>
      <c r="D34" s="10">
        <v>1</v>
      </c>
      <c r="E34" s="10">
        <v>11</v>
      </c>
      <c r="F34" s="11">
        <v>100000000</v>
      </c>
      <c r="G34" s="9">
        <v>0</v>
      </c>
      <c r="H34" s="12">
        <f>H35</f>
        <v>10</v>
      </c>
      <c r="I34" s="12">
        <f t="shared" si="9"/>
        <v>10</v>
      </c>
      <c r="J34" s="12">
        <f t="shared" si="9"/>
        <v>10</v>
      </c>
      <c r="K34" s="7"/>
      <c r="L34" s="142">
        <f t="shared" si="3"/>
        <v>10000</v>
      </c>
      <c r="M34" s="142">
        <f t="shared" si="4"/>
        <v>10000</v>
      </c>
      <c r="N34" s="142">
        <f t="shared" si="5"/>
        <v>10000</v>
      </c>
      <c r="P34" s="24"/>
    </row>
    <row r="35" spans="1:16" ht="27.75" customHeight="1">
      <c r="A35" s="6"/>
      <c r="B35" s="8" t="s">
        <v>49</v>
      </c>
      <c r="C35" s="9">
        <v>38</v>
      </c>
      <c r="D35" s="10">
        <v>1</v>
      </c>
      <c r="E35" s="10">
        <v>11</v>
      </c>
      <c r="F35" s="11">
        <v>100700000</v>
      </c>
      <c r="G35" s="9">
        <v>0</v>
      </c>
      <c r="H35" s="12">
        <f>H36</f>
        <v>10</v>
      </c>
      <c r="I35" s="12">
        <f t="shared" si="9"/>
        <v>10</v>
      </c>
      <c r="J35" s="12">
        <f t="shared" si="9"/>
        <v>10</v>
      </c>
      <c r="K35" s="7"/>
      <c r="L35" s="142">
        <f t="shared" si="3"/>
        <v>10000</v>
      </c>
      <c r="M35" s="142">
        <f t="shared" si="4"/>
        <v>10000</v>
      </c>
      <c r="N35" s="142">
        <f t="shared" si="5"/>
        <v>10000</v>
      </c>
      <c r="P35" s="24"/>
    </row>
    <row r="36" spans="1:16" ht="30.75" customHeight="1">
      <c r="A36" s="6"/>
      <c r="B36" s="8" t="s">
        <v>342</v>
      </c>
      <c r="C36" s="9">
        <v>38</v>
      </c>
      <c r="D36" s="10">
        <v>1</v>
      </c>
      <c r="E36" s="10">
        <v>11</v>
      </c>
      <c r="F36" s="11">
        <v>100700004</v>
      </c>
      <c r="G36" s="9">
        <v>0</v>
      </c>
      <c r="H36" s="12">
        <f>H37</f>
        <v>10</v>
      </c>
      <c r="I36" s="12">
        <f t="shared" si="9"/>
        <v>10</v>
      </c>
      <c r="J36" s="12">
        <f t="shared" si="9"/>
        <v>10</v>
      </c>
      <c r="K36" s="7"/>
      <c r="L36" s="142">
        <f t="shared" si="3"/>
        <v>10000</v>
      </c>
      <c r="M36" s="142">
        <f t="shared" si="4"/>
        <v>10000</v>
      </c>
      <c r="N36" s="142">
        <f t="shared" si="5"/>
        <v>10000</v>
      </c>
      <c r="P36" s="24"/>
    </row>
    <row r="37" spans="1:16" ht="14.25" customHeight="1">
      <c r="A37" s="6"/>
      <c r="B37" s="8" t="s">
        <v>35</v>
      </c>
      <c r="C37" s="9">
        <v>38</v>
      </c>
      <c r="D37" s="10">
        <v>1</v>
      </c>
      <c r="E37" s="10">
        <v>11</v>
      </c>
      <c r="F37" s="11">
        <v>100700004</v>
      </c>
      <c r="G37" s="9">
        <v>870</v>
      </c>
      <c r="H37" s="12">
        <v>10</v>
      </c>
      <c r="I37" s="13">
        <v>10</v>
      </c>
      <c r="J37" s="13">
        <f>I37</f>
        <v>10</v>
      </c>
      <c r="K37" s="7"/>
      <c r="L37" s="142">
        <f t="shared" si="3"/>
        <v>10000</v>
      </c>
      <c r="M37" s="142">
        <f t="shared" si="4"/>
        <v>10000</v>
      </c>
      <c r="N37" s="142">
        <f t="shared" si="5"/>
        <v>10000</v>
      </c>
      <c r="P37" s="24"/>
    </row>
    <row r="38" spans="1:16" ht="12.75" customHeight="1">
      <c r="A38" s="6"/>
      <c r="B38" s="8" t="s">
        <v>26</v>
      </c>
      <c r="C38" s="9">
        <v>38</v>
      </c>
      <c r="D38" s="10">
        <v>1</v>
      </c>
      <c r="E38" s="10">
        <v>13</v>
      </c>
      <c r="F38" s="11">
        <v>0</v>
      </c>
      <c r="G38" s="9">
        <v>0</v>
      </c>
      <c r="H38" s="12">
        <f>H39</f>
        <v>96.638000000000005</v>
      </c>
      <c r="I38" s="12">
        <f t="shared" ref="I38:J43" si="10">I39</f>
        <v>96.638000000000005</v>
      </c>
      <c r="J38" s="12">
        <f t="shared" si="10"/>
        <v>96.638000000000005</v>
      </c>
      <c r="K38" s="7" t="s">
        <v>0</v>
      </c>
      <c r="L38" s="142">
        <f t="shared" si="3"/>
        <v>96638</v>
      </c>
      <c r="M38" s="142">
        <f t="shared" si="4"/>
        <v>96638</v>
      </c>
      <c r="N38" s="142">
        <f t="shared" si="5"/>
        <v>96638</v>
      </c>
      <c r="P38" s="24"/>
    </row>
    <row r="39" spans="1:16" ht="37.700000000000003" customHeight="1">
      <c r="A39" s="6"/>
      <c r="B39" s="8" t="s">
        <v>341</v>
      </c>
      <c r="C39" s="9">
        <v>38</v>
      </c>
      <c r="D39" s="10">
        <v>1</v>
      </c>
      <c r="E39" s="10">
        <v>13</v>
      </c>
      <c r="F39" s="11">
        <v>100000000</v>
      </c>
      <c r="G39" s="9">
        <v>0</v>
      </c>
      <c r="H39" s="12">
        <f>H40</f>
        <v>96.638000000000005</v>
      </c>
      <c r="I39" s="12">
        <f t="shared" si="10"/>
        <v>96.638000000000005</v>
      </c>
      <c r="J39" s="12">
        <f t="shared" si="10"/>
        <v>96.638000000000005</v>
      </c>
      <c r="K39" s="7" t="s">
        <v>0</v>
      </c>
      <c r="L39" s="142">
        <f t="shared" si="3"/>
        <v>96638</v>
      </c>
      <c r="M39" s="142">
        <f t="shared" si="4"/>
        <v>96638</v>
      </c>
      <c r="N39" s="142">
        <f t="shared" si="5"/>
        <v>96638</v>
      </c>
      <c r="P39" s="24"/>
    </row>
    <row r="40" spans="1:16" ht="29.25" customHeight="1">
      <c r="A40" s="6"/>
      <c r="B40" s="8" t="s">
        <v>45</v>
      </c>
      <c r="C40" s="9">
        <v>38</v>
      </c>
      <c r="D40" s="10">
        <v>1</v>
      </c>
      <c r="E40" s="10">
        <v>13</v>
      </c>
      <c r="F40" s="11">
        <v>100900000</v>
      </c>
      <c r="G40" s="9">
        <v>0</v>
      </c>
      <c r="H40" s="12">
        <f>H43+H41</f>
        <v>96.638000000000005</v>
      </c>
      <c r="I40" s="12">
        <f t="shared" ref="I40:J40" si="11">I43+I41</f>
        <v>96.638000000000005</v>
      </c>
      <c r="J40" s="12">
        <f t="shared" si="11"/>
        <v>96.638000000000005</v>
      </c>
      <c r="K40" s="7" t="s">
        <v>0</v>
      </c>
      <c r="L40" s="142">
        <f t="shared" si="3"/>
        <v>96638</v>
      </c>
      <c r="M40" s="142">
        <f t="shared" si="4"/>
        <v>96638</v>
      </c>
      <c r="N40" s="142">
        <f t="shared" si="5"/>
        <v>96638</v>
      </c>
      <c r="P40" s="24"/>
    </row>
    <row r="41" spans="1:16" s="137" customFormat="1" ht="18.75" customHeight="1">
      <c r="A41" s="6"/>
      <c r="B41" s="8" t="s">
        <v>6</v>
      </c>
      <c r="C41" s="9">
        <v>38</v>
      </c>
      <c r="D41" s="10">
        <v>1</v>
      </c>
      <c r="E41" s="10">
        <v>13</v>
      </c>
      <c r="F41" s="11">
        <v>100900002</v>
      </c>
      <c r="G41" s="9">
        <v>0</v>
      </c>
      <c r="H41" s="12">
        <f>H42</f>
        <v>0.79500000000000004</v>
      </c>
      <c r="I41" s="12">
        <f t="shared" ref="I41:J41" si="12">I42</f>
        <v>0.79500000000000004</v>
      </c>
      <c r="J41" s="12">
        <f t="shared" si="12"/>
        <v>0.79500000000000004</v>
      </c>
      <c r="K41" s="7"/>
      <c r="L41" s="142">
        <f t="shared" si="3"/>
        <v>795</v>
      </c>
      <c r="M41" s="142">
        <f t="shared" si="4"/>
        <v>795</v>
      </c>
      <c r="N41" s="142">
        <f t="shared" si="5"/>
        <v>795</v>
      </c>
      <c r="P41" s="24"/>
    </row>
    <row r="42" spans="1:16" s="137" customFormat="1" ht="19.5" customHeight="1">
      <c r="A42" s="6"/>
      <c r="B42" s="8" t="s">
        <v>25</v>
      </c>
      <c r="C42" s="9">
        <v>38</v>
      </c>
      <c r="D42" s="10">
        <v>1</v>
      </c>
      <c r="E42" s="10">
        <v>13</v>
      </c>
      <c r="F42" s="11">
        <v>100900002</v>
      </c>
      <c r="G42" s="9" t="s">
        <v>24</v>
      </c>
      <c r="H42" s="12">
        <v>0.79500000000000004</v>
      </c>
      <c r="I42" s="13">
        <f>H42</f>
        <v>0.79500000000000004</v>
      </c>
      <c r="J42" s="13">
        <f t="shared" ref="J42" si="13">I42</f>
        <v>0.79500000000000004</v>
      </c>
      <c r="K42" s="7"/>
      <c r="L42" s="142">
        <f t="shared" si="3"/>
        <v>795</v>
      </c>
      <c r="M42" s="142">
        <f t="shared" si="4"/>
        <v>795</v>
      </c>
      <c r="N42" s="142">
        <f t="shared" si="5"/>
        <v>795</v>
      </c>
      <c r="P42" s="24"/>
    </row>
    <row r="43" spans="1:16" ht="29.25" customHeight="1">
      <c r="A43" s="6"/>
      <c r="B43" s="8" t="s">
        <v>50</v>
      </c>
      <c r="C43" s="9">
        <v>38</v>
      </c>
      <c r="D43" s="10">
        <v>1</v>
      </c>
      <c r="E43" s="10">
        <v>13</v>
      </c>
      <c r="F43" s="11">
        <v>100900004</v>
      </c>
      <c r="G43" s="9">
        <v>0</v>
      </c>
      <c r="H43" s="12">
        <f>H44</f>
        <v>95.843000000000004</v>
      </c>
      <c r="I43" s="12">
        <f t="shared" si="10"/>
        <v>95.843000000000004</v>
      </c>
      <c r="J43" s="12">
        <f t="shared" si="10"/>
        <v>95.843000000000004</v>
      </c>
      <c r="K43" s="7" t="s">
        <v>0</v>
      </c>
      <c r="L43" s="142">
        <f t="shared" si="3"/>
        <v>95843</v>
      </c>
      <c r="M43" s="142">
        <f t="shared" si="4"/>
        <v>95843</v>
      </c>
      <c r="N43" s="142">
        <f t="shared" si="5"/>
        <v>95843</v>
      </c>
      <c r="P43" s="24"/>
    </row>
    <row r="44" spans="1:16" ht="27.75" customHeight="1">
      <c r="A44" s="6"/>
      <c r="B44" s="8" t="s">
        <v>3</v>
      </c>
      <c r="C44" s="9">
        <v>38</v>
      </c>
      <c r="D44" s="10">
        <v>1</v>
      </c>
      <c r="E44" s="10">
        <v>13</v>
      </c>
      <c r="F44" s="11">
        <v>100900004</v>
      </c>
      <c r="G44" s="9">
        <v>240</v>
      </c>
      <c r="H44" s="12">
        <v>95.843000000000004</v>
      </c>
      <c r="I44" s="13">
        <f>H44</f>
        <v>95.843000000000004</v>
      </c>
      <c r="J44" s="13">
        <f>I44</f>
        <v>95.843000000000004</v>
      </c>
      <c r="K44" s="7" t="s">
        <v>0</v>
      </c>
      <c r="L44" s="142">
        <f t="shared" si="3"/>
        <v>95843</v>
      </c>
      <c r="M44" s="142">
        <f t="shared" si="4"/>
        <v>95843</v>
      </c>
      <c r="N44" s="142">
        <f t="shared" si="5"/>
        <v>95843</v>
      </c>
      <c r="P44" s="24"/>
    </row>
    <row r="45" spans="1:16" ht="15.75" customHeight="1">
      <c r="A45" s="6"/>
      <c r="B45" s="8" t="s">
        <v>34</v>
      </c>
      <c r="C45" s="9">
        <v>38</v>
      </c>
      <c r="D45" s="10">
        <v>2</v>
      </c>
      <c r="E45" s="10">
        <v>0</v>
      </c>
      <c r="F45" s="11">
        <v>0</v>
      </c>
      <c r="G45" s="9">
        <v>0</v>
      </c>
      <c r="H45" s="12">
        <f>H46</f>
        <v>101.96098000000001</v>
      </c>
      <c r="I45" s="12">
        <f t="shared" ref="I45:J48" si="14">I46</f>
        <v>103.01951</v>
      </c>
      <c r="J45" s="12">
        <f t="shared" si="14"/>
        <v>107.1122</v>
      </c>
      <c r="K45" s="7" t="s">
        <v>0</v>
      </c>
      <c r="L45" s="142">
        <f t="shared" si="3"/>
        <v>101960.98000000001</v>
      </c>
      <c r="M45" s="142">
        <f t="shared" si="4"/>
        <v>103019.51</v>
      </c>
      <c r="N45" s="142">
        <f t="shared" si="5"/>
        <v>107112.2</v>
      </c>
      <c r="P45" s="24"/>
    </row>
    <row r="46" spans="1:16" ht="12.75" customHeight="1">
      <c r="A46" s="6"/>
      <c r="B46" s="8" t="s">
        <v>33</v>
      </c>
      <c r="C46" s="9">
        <v>38</v>
      </c>
      <c r="D46" s="10">
        <v>2</v>
      </c>
      <c r="E46" s="10">
        <v>3</v>
      </c>
      <c r="F46" s="11">
        <v>0</v>
      </c>
      <c r="G46" s="9">
        <v>0</v>
      </c>
      <c r="H46" s="12">
        <f>H47</f>
        <v>101.96098000000001</v>
      </c>
      <c r="I46" s="12">
        <f t="shared" si="14"/>
        <v>103.01951</v>
      </c>
      <c r="J46" s="12">
        <f t="shared" si="14"/>
        <v>107.1122</v>
      </c>
      <c r="K46" s="7" t="s">
        <v>0</v>
      </c>
      <c r="L46" s="142">
        <f t="shared" si="3"/>
        <v>101960.98000000001</v>
      </c>
      <c r="M46" s="142">
        <f t="shared" si="4"/>
        <v>103019.51</v>
      </c>
      <c r="N46" s="142">
        <f t="shared" si="5"/>
        <v>107112.2</v>
      </c>
      <c r="P46" s="24"/>
    </row>
    <row r="47" spans="1:16" ht="37.700000000000003" customHeight="1">
      <c r="A47" s="6"/>
      <c r="B47" s="8" t="s">
        <v>341</v>
      </c>
      <c r="C47" s="9">
        <v>38</v>
      </c>
      <c r="D47" s="10">
        <v>2</v>
      </c>
      <c r="E47" s="10">
        <v>3</v>
      </c>
      <c r="F47" s="11">
        <v>100000000</v>
      </c>
      <c r="G47" s="9">
        <v>0</v>
      </c>
      <c r="H47" s="12">
        <f>H48</f>
        <v>101.96098000000001</v>
      </c>
      <c r="I47" s="12">
        <f t="shared" si="14"/>
        <v>103.01951</v>
      </c>
      <c r="J47" s="12">
        <f t="shared" si="14"/>
        <v>107.1122</v>
      </c>
      <c r="K47" s="7" t="s">
        <v>0</v>
      </c>
      <c r="L47" s="142">
        <f t="shared" si="3"/>
        <v>101960.98000000001</v>
      </c>
      <c r="M47" s="142">
        <f t="shared" si="4"/>
        <v>103019.51</v>
      </c>
      <c r="N47" s="142">
        <f t="shared" si="5"/>
        <v>107112.2</v>
      </c>
      <c r="P47" s="24"/>
    </row>
    <row r="48" spans="1:16" ht="19.5" customHeight="1">
      <c r="A48" s="6"/>
      <c r="B48" s="8" t="s">
        <v>51</v>
      </c>
      <c r="C48" s="9">
        <v>38</v>
      </c>
      <c r="D48" s="10">
        <v>2</v>
      </c>
      <c r="E48" s="10">
        <v>3</v>
      </c>
      <c r="F48" s="11">
        <v>101200000</v>
      </c>
      <c r="G48" s="9">
        <v>0</v>
      </c>
      <c r="H48" s="12">
        <f>H49</f>
        <v>101.96098000000001</v>
      </c>
      <c r="I48" s="12">
        <f t="shared" si="14"/>
        <v>103.01951</v>
      </c>
      <c r="J48" s="12">
        <f t="shared" si="14"/>
        <v>107.1122</v>
      </c>
      <c r="K48" s="7" t="s">
        <v>0</v>
      </c>
      <c r="L48" s="142">
        <f t="shared" si="3"/>
        <v>101960.98000000001</v>
      </c>
      <c r="M48" s="142">
        <f t="shared" si="4"/>
        <v>103019.51</v>
      </c>
      <c r="N48" s="142">
        <f t="shared" si="5"/>
        <v>107112.2</v>
      </c>
      <c r="P48" s="24"/>
    </row>
    <row r="49" spans="1:16" ht="27.75" customHeight="1">
      <c r="A49" s="6"/>
      <c r="B49" s="8" t="s">
        <v>52</v>
      </c>
      <c r="C49" s="9">
        <v>38</v>
      </c>
      <c r="D49" s="10">
        <v>2</v>
      </c>
      <c r="E49" s="10">
        <v>3</v>
      </c>
      <c r="F49" s="11">
        <v>101251180</v>
      </c>
      <c r="G49" s="9">
        <v>0</v>
      </c>
      <c r="H49" s="12">
        <f>H50+H51+H52</f>
        <v>101.96098000000001</v>
      </c>
      <c r="I49" s="12">
        <f>I50+I51+I52</f>
        <v>103.01951</v>
      </c>
      <c r="J49" s="12">
        <f>J50+J51+J52</f>
        <v>107.1122</v>
      </c>
      <c r="K49" s="7" t="s">
        <v>0</v>
      </c>
      <c r="L49" s="142">
        <f t="shared" si="3"/>
        <v>101960.98000000001</v>
      </c>
      <c r="M49" s="142">
        <f t="shared" si="4"/>
        <v>103019.51</v>
      </c>
      <c r="N49" s="142">
        <f t="shared" si="5"/>
        <v>107112.2</v>
      </c>
      <c r="P49" s="24"/>
    </row>
    <row r="50" spans="1:16" ht="30" customHeight="1">
      <c r="A50" s="6"/>
      <c r="B50" s="8" t="s">
        <v>5</v>
      </c>
      <c r="C50" s="9">
        <v>38</v>
      </c>
      <c r="D50" s="10">
        <v>2</v>
      </c>
      <c r="E50" s="10">
        <v>3</v>
      </c>
      <c r="F50" s="11">
        <v>101200001</v>
      </c>
      <c r="G50" s="9" t="s">
        <v>4</v>
      </c>
      <c r="H50" s="12">
        <f>Доходы!C58</f>
        <v>101.96098000000001</v>
      </c>
      <c r="I50" s="12">
        <f>Доходы!D58</f>
        <v>103.01951</v>
      </c>
      <c r="J50" s="12">
        <f>Доходы!E58</f>
        <v>107.1122</v>
      </c>
      <c r="K50" s="7" t="s">
        <v>0</v>
      </c>
      <c r="L50" s="142">
        <f t="shared" si="3"/>
        <v>101960.98000000001</v>
      </c>
      <c r="M50" s="142">
        <f t="shared" si="4"/>
        <v>103019.51</v>
      </c>
      <c r="N50" s="142">
        <f t="shared" si="5"/>
        <v>107112.2</v>
      </c>
      <c r="P50" s="24"/>
    </row>
    <row r="51" spans="1:16" ht="30" hidden="1" customHeight="1">
      <c r="A51" s="6"/>
      <c r="B51" s="8" t="s">
        <v>3</v>
      </c>
      <c r="C51" s="9">
        <v>38</v>
      </c>
      <c r="D51" s="10">
        <v>2</v>
      </c>
      <c r="E51" s="10">
        <v>3</v>
      </c>
      <c r="F51" s="11">
        <v>101251180</v>
      </c>
      <c r="G51" s="9" t="s">
        <v>2</v>
      </c>
      <c r="H51" s="12"/>
      <c r="I51" s="12"/>
      <c r="J51" s="12"/>
      <c r="K51" s="7" t="s">
        <v>0</v>
      </c>
      <c r="L51" s="142">
        <f t="shared" si="3"/>
        <v>0</v>
      </c>
      <c r="M51" s="142">
        <f t="shared" si="4"/>
        <v>0</v>
      </c>
      <c r="N51" s="142">
        <f t="shared" si="5"/>
        <v>0</v>
      </c>
      <c r="P51" s="24"/>
    </row>
    <row r="52" spans="1:16" ht="18" hidden="1" customHeight="1">
      <c r="A52" s="6"/>
      <c r="B52" s="8" t="s">
        <v>25</v>
      </c>
      <c r="C52" s="9">
        <v>38</v>
      </c>
      <c r="D52" s="10">
        <v>2</v>
      </c>
      <c r="E52" s="10">
        <v>3</v>
      </c>
      <c r="F52" s="11">
        <v>101200001</v>
      </c>
      <c r="G52" s="9" t="s">
        <v>24</v>
      </c>
      <c r="H52" s="12"/>
      <c r="I52" s="13"/>
      <c r="J52" s="13"/>
      <c r="K52" s="7" t="s">
        <v>0</v>
      </c>
      <c r="L52" s="142">
        <f t="shared" si="3"/>
        <v>0</v>
      </c>
      <c r="M52" s="142">
        <f t="shared" si="4"/>
        <v>0</v>
      </c>
      <c r="N52" s="142">
        <f t="shared" si="5"/>
        <v>0</v>
      </c>
      <c r="P52" s="24"/>
    </row>
    <row r="53" spans="1:16" ht="18.75" customHeight="1">
      <c r="A53" s="6"/>
      <c r="B53" s="8" t="s">
        <v>23</v>
      </c>
      <c r="C53" s="9">
        <v>38</v>
      </c>
      <c r="D53" s="10">
        <v>3</v>
      </c>
      <c r="E53" s="10">
        <v>0</v>
      </c>
      <c r="F53" s="11">
        <v>0</v>
      </c>
      <c r="G53" s="9">
        <v>0</v>
      </c>
      <c r="H53" s="12">
        <f>H54+H65+H83</f>
        <v>425</v>
      </c>
      <c r="I53" s="12">
        <f>I54+I65+I83</f>
        <v>400</v>
      </c>
      <c r="J53" s="12">
        <f>J54+J65+J83</f>
        <v>400</v>
      </c>
      <c r="K53" s="7" t="s">
        <v>0</v>
      </c>
      <c r="L53" s="142">
        <f t="shared" si="3"/>
        <v>425000</v>
      </c>
      <c r="M53" s="142">
        <f t="shared" si="4"/>
        <v>400000</v>
      </c>
      <c r="N53" s="142">
        <f t="shared" si="5"/>
        <v>400000</v>
      </c>
      <c r="P53" s="24"/>
    </row>
    <row r="54" spans="1:16" ht="32.25" customHeight="1">
      <c r="A54" s="6"/>
      <c r="B54" s="8" t="s">
        <v>22</v>
      </c>
      <c r="C54" s="9">
        <v>38</v>
      </c>
      <c r="D54" s="10">
        <v>3</v>
      </c>
      <c r="E54" s="10">
        <v>9</v>
      </c>
      <c r="F54" s="11">
        <v>0</v>
      </c>
      <c r="G54" s="9">
        <v>0</v>
      </c>
      <c r="H54" s="12">
        <f t="shared" ref="H54:J55" si="15">H55</f>
        <v>0</v>
      </c>
      <c r="I54" s="12">
        <f t="shared" si="15"/>
        <v>0</v>
      </c>
      <c r="J54" s="12">
        <f t="shared" si="15"/>
        <v>0</v>
      </c>
      <c r="K54" s="7" t="s">
        <v>0</v>
      </c>
      <c r="L54" s="142">
        <f t="shared" si="3"/>
        <v>0</v>
      </c>
      <c r="M54" s="142">
        <f t="shared" si="4"/>
        <v>0</v>
      </c>
      <c r="N54" s="142">
        <f t="shared" si="5"/>
        <v>0</v>
      </c>
      <c r="P54" s="24"/>
    </row>
    <row r="55" spans="1:16" ht="37.700000000000003" customHeight="1">
      <c r="A55" s="6"/>
      <c r="B55" s="8" t="s">
        <v>341</v>
      </c>
      <c r="C55" s="9">
        <v>38</v>
      </c>
      <c r="D55" s="10">
        <v>3</v>
      </c>
      <c r="E55" s="10">
        <v>9</v>
      </c>
      <c r="F55" s="11">
        <v>100000000</v>
      </c>
      <c r="G55" s="9">
        <v>0</v>
      </c>
      <c r="H55" s="12">
        <f t="shared" si="15"/>
        <v>0</v>
      </c>
      <c r="I55" s="12">
        <f t="shared" si="15"/>
        <v>0</v>
      </c>
      <c r="J55" s="12">
        <f t="shared" si="15"/>
        <v>0</v>
      </c>
      <c r="K55" s="7" t="s">
        <v>0</v>
      </c>
      <c r="L55" s="142">
        <f t="shared" si="3"/>
        <v>0</v>
      </c>
      <c r="M55" s="142">
        <f t="shared" si="4"/>
        <v>0</v>
      </c>
      <c r="N55" s="142">
        <f t="shared" si="5"/>
        <v>0</v>
      </c>
      <c r="P55" s="24"/>
    </row>
    <row r="56" spans="1:16" ht="27" customHeight="1">
      <c r="A56" s="6"/>
      <c r="B56" s="8" t="s">
        <v>49</v>
      </c>
      <c r="C56" s="9">
        <v>38</v>
      </c>
      <c r="D56" s="10">
        <v>3</v>
      </c>
      <c r="E56" s="10">
        <v>9</v>
      </c>
      <c r="F56" s="11">
        <v>100700000</v>
      </c>
      <c r="G56" s="9">
        <v>0</v>
      </c>
      <c r="H56" s="12">
        <f>H57+H59+H61+H63</f>
        <v>0</v>
      </c>
      <c r="I56" s="12">
        <f>I57+I59+I61</f>
        <v>0</v>
      </c>
      <c r="J56" s="12">
        <f>J57+J59+J61</f>
        <v>0</v>
      </c>
      <c r="K56" s="7" t="s">
        <v>0</v>
      </c>
      <c r="L56" s="142">
        <f t="shared" si="3"/>
        <v>0</v>
      </c>
      <c r="M56" s="142">
        <f t="shared" si="4"/>
        <v>0</v>
      </c>
      <c r="N56" s="142">
        <f t="shared" si="5"/>
        <v>0</v>
      </c>
      <c r="P56" s="24"/>
    </row>
    <row r="57" spans="1:16" ht="29.25" customHeight="1">
      <c r="A57" s="6"/>
      <c r="B57" s="8" t="s">
        <v>90</v>
      </c>
      <c r="C57" s="9">
        <v>38</v>
      </c>
      <c r="D57" s="10">
        <v>3</v>
      </c>
      <c r="E57" s="10">
        <v>9</v>
      </c>
      <c r="F57" s="11">
        <v>100700001</v>
      </c>
      <c r="G57" s="9">
        <v>0</v>
      </c>
      <c r="H57" s="12">
        <f>H58</f>
        <v>0</v>
      </c>
      <c r="I57" s="12">
        <f>I58</f>
        <v>0</v>
      </c>
      <c r="J57" s="12">
        <f>J58</f>
        <v>0</v>
      </c>
      <c r="K57" s="7" t="s">
        <v>0</v>
      </c>
      <c r="L57" s="142">
        <f t="shared" si="3"/>
        <v>0</v>
      </c>
      <c r="M57" s="142">
        <f t="shared" si="4"/>
        <v>0</v>
      </c>
      <c r="N57" s="142">
        <f t="shared" si="5"/>
        <v>0</v>
      </c>
      <c r="P57" s="24"/>
    </row>
    <row r="58" spans="1:16" ht="30" customHeight="1">
      <c r="A58" s="6"/>
      <c r="B58" s="8" t="s">
        <v>3</v>
      </c>
      <c r="C58" s="9">
        <v>38</v>
      </c>
      <c r="D58" s="10">
        <v>3</v>
      </c>
      <c r="E58" s="10">
        <v>9</v>
      </c>
      <c r="F58" s="11">
        <v>100700001</v>
      </c>
      <c r="G58" s="9">
        <v>240</v>
      </c>
      <c r="H58" s="12">
        <v>0</v>
      </c>
      <c r="I58" s="13">
        <v>0</v>
      </c>
      <c r="J58" s="13">
        <f>I58</f>
        <v>0</v>
      </c>
      <c r="K58" s="7" t="s">
        <v>0</v>
      </c>
      <c r="L58" s="142">
        <f t="shared" si="3"/>
        <v>0</v>
      </c>
      <c r="M58" s="142">
        <f t="shared" si="4"/>
        <v>0</v>
      </c>
      <c r="N58" s="142">
        <f t="shared" si="5"/>
        <v>0</v>
      </c>
      <c r="P58" s="24"/>
    </row>
    <row r="59" spans="1:16" ht="30" hidden="1" customHeight="1">
      <c r="A59" s="6"/>
      <c r="B59" s="8" t="s">
        <v>53</v>
      </c>
      <c r="C59" s="9">
        <v>38</v>
      </c>
      <c r="D59" s="10">
        <v>3</v>
      </c>
      <c r="E59" s="10">
        <v>9</v>
      </c>
      <c r="F59" s="11">
        <v>100700002</v>
      </c>
      <c r="G59" s="9">
        <v>0</v>
      </c>
      <c r="H59" s="12">
        <f>H60</f>
        <v>0</v>
      </c>
      <c r="I59" s="12">
        <f>I60</f>
        <v>0</v>
      </c>
      <c r="J59" s="12">
        <f>J60</f>
        <v>0</v>
      </c>
      <c r="K59" s="7" t="s">
        <v>0</v>
      </c>
      <c r="L59" s="142">
        <f t="shared" si="3"/>
        <v>0</v>
      </c>
      <c r="M59" s="142">
        <f t="shared" si="4"/>
        <v>0</v>
      </c>
      <c r="N59" s="142">
        <f t="shared" si="5"/>
        <v>0</v>
      </c>
      <c r="P59" s="24"/>
    </row>
    <row r="60" spans="1:16" ht="30" hidden="1" customHeight="1">
      <c r="A60" s="6"/>
      <c r="B60" s="8" t="s">
        <v>3</v>
      </c>
      <c r="C60" s="9">
        <v>38</v>
      </c>
      <c r="D60" s="10">
        <v>3</v>
      </c>
      <c r="E60" s="10">
        <v>9</v>
      </c>
      <c r="F60" s="11">
        <v>100700002</v>
      </c>
      <c r="G60" s="9">
        <v>240</v>
      </c>
      <c r="H60" s="12"/>
      <c r="I60" s="13"/>
      <c r="J60" s="13"/>
      <c r="K60" s="7" t="s">
        <v>0</v>
      </c>
      <c r="L60" s="142">
        <f t="shared" si="3"/>
        <v>0</v>
      </c>
      <c r="M60" s="142">
        <f t="shared" si="4"/>
        <v>0</v>
      </c>
      <c r="N60" s="142">
        <f t="shared" si="5"/>
        <v>0</v>
      </c>
      <c r="P60" s="24"/>
    </row>
    <row r="61" spans="1:16" ht="32.25" hidden="1" customHeight="1">
      <c r="A61" s="6"/>
      <c r="B61" s="8" t="s">
        <v>54</v>
      </c>
      <c r="C61" s="9">
        <v>38</v>
      </c>
      <c r="D61" s="10">
        <v>3</v>
      </c>
      <c r="E61" s="10">
        <v>9</v>
      </c>
      <c r="F61" s="11">
        <v>100700003</v>
      </c>
      <c r="G61" s="9">
        <v>0</v>
      </c>
      <c r="H61" s="12">
        <f>H62</f>
        <v>0</v>
      </c>
      <c r="I61" s="12">
        <f>I62</f>
        <v>0</v>
      </c>
      <c r="J61" s="12">
        <f>J62</f>
        <v>0</v>
      </c>
      <c r="K61" s="7" t="s">
        <v>0</v>
      </c>
      <c r="L61" s="142">
        <f t="shared" si="3"/>
        <v>0</v>
      </c>
      <c r="M61" s="142">
        <f t="shared" si="4"/>
        <v>0</v>
      </c>
      <c r="N61" s="142">
        <f t="shared" si="5"/>
        <v>0</v>
      </c>
      <c r="P61" s="24"/>
    </row>
    <row r="62" spans="1:16" ht="30" hidden="1" customHeight="1">
      <c r="A62" s="6"/>
      <c r="B62" s="8" t="s">
        <v>3</v>
      </c>
      <c r="C62" s="9">
        <v>38</v>
      </c>
      <c r="D62" s="10">
        <v>3</v>
      </c>
      <c r="E62" s="10">
        <v>9</v>
      </c>
      <c r="F62" s="11">
        <v>100700003</v>
      </c>
      <c r="G62" s="9">
        <v>240</v>
      </c>
      <c r="H62" s="12"/>
      <c r="I62" s="13">
        <f>H62</f>
        <v>0</v>
      </c>
      <c r="J62" s="13">
        <f>I62</f>
        <v>0</v>
      </c>
      <c r="K62" s="7" t="s">
        <v>0</v>
      </c>
      <c r="L62" s="142">
        <f t="shared" si="3"/>
        <v>0</v>
      </c>
      <c r="M62" s="142">
        <f t="shared" si="4"/>
        <v>0</v>
      </c>
      <c r="N62" s="142">
        <f t="shared" si="5"/>
        <v>0</v>
      </c>
      <c r="P62" s="24"/>
    </row>
    <row r="63" spans="1:16" s="128" customFormat="1" ht="30" hidden="1" customHeight="1">
      <c r="A63" s="6"/>
      <c r="B63" s="8" t="s">
        <v>342</v>
      </c>
      <c r="C63" s="9">
        <v>38</v>
      </c>
      <c r="D63" s="10">
        <v>3</v>
      </c>
      <c r="E63" s="10">
        <v>9</v>
      </c>
      <c r="F63" s="11">
        <v>100700004</v>
      </c>
      <c r="G63" s="9">
        <v>0</v>
      </c>
      <c r="H63" s="12">
        <f>H64</f>
        <v>0</v>
      </c>
      <c r="I63" s="12">
        <f t="shared" ref="I63:J63" si="16">I64</f>
        <v>0</v>
      </c>
      <c r="J63" s="12">
        <f t="shared" si="16"/>
        <v>0</v>
      </c>
      <c r="K63" s="7"/>
      <c r="L63" s="142">
        <f t="shared" si="3"/>
        <v>0</v>
      </c>
      <c r="M63" s="142">
        <f t="shared" si="4"/>
        <v>0</v>
      </c>
      <c r="N63" s="142">
        <f t="shared" si="5"/>
        <v>0</v>
      </c>
      <c r="P63" s="24"/>
    </row>
    <row r="64" spans="1:16" s="128" customFormat="1" ht="19.5" hidden="1" customHeight="1">
      <c r="A64" s="6"/>
      <c r="B64" s="8" t="s">
        <v>35</v>
      </c>
      <c r="C64" s="9">
        <v>38</v>
      </c>
      <c r="D64" s="10">
        <v>3</v>
      </c>
      <c r="E64" s="10">
        <v>9</v>
      </c>
      <c r="F64" s="11">
        <v>100700004</v>
      </c>
      <c r="G64" s="9">
        <v>870</v>
      </c>
      <c r="H64" s="12"/>
      <c r="I64" s="13">
        <v>0</v>
      </c>
      <c r="J64" s="13">
        <v>0</v>
      </c>
      <c r="K64" s="7"/>
      <c r="L64" s="142">
        <f t="shared" si="3"/>
        <v>0</v>
      </c>
      <c r="M64" s="142">
        <f t="shared" si="4"/>
        <v>0</v>
      </c>
      <c r="N64" s="142">
        <f t="shared" si="5"/>
        <v>0</v>
      </c>
      <c r="P64" s="24"/>
    </row>
    <row r="65" spans="1:16" ht="18" customHeight="1">
      <c r="A65" s="6"/>
      <c r="B65" s="8" t="s">
        <v>55</v>
      </c>
      <c r="C65" s="9">
        <v>38</v>
      </c>
      <c r="D65" s="10">
        <v>3</v>
      </c>
      <c r="E65" s="10">
        <v>10</v>
      </c>
      <c r="F65" s="11">
        <v>0</v>
      </c>
      <c r="G65" s="9">
        <v>0</v>
      </c>
      <c r="H65" s="12">
        <f t="shared" ref="H65:J66" si="17">H66</f>
        <v>425</v>
      </c>
      <c r="I65" s="12">
        <f t="shared" si="17"/>
        <v>400</v>
      </c>
      <c r="J65" s="12">
        <f t="shared" si="17"/>
        <v>400</v>
      </c>
      <c r="K65" s="7"/>
      <c r="L65" s="142">
        <f t="shared" si="3"/>
        <v>425000</v>
      </c>
      <c r="M65" s="142">
        <f t="shared" si="4"/>
        <v>400000</v>
      </c>
      <c r="N65" s="142">
        <f t="shared" si="5"/>
        <v>400000</v>
      </c>
      <c r="P65" s="24"/>
    </row>
    <row r="66" spans="1:16" ht="37.700000000000003" customHeight="1">
      <c r="A66" s="6"/>
      <c r="B66" s="8" t="s">
        <v>341</v>
      </c>
      <c r="C66" s="9">
        <v>38</v>
      </c>
      <c r="D66" s="10">
        <v>3</v>
      </c>
      <c r="E66" s="10">
        <v>10</v>
      </c>
      <c r="F66" s="11">
        <v>100000000</v>
      </c>
      <c r="G66" s="9">
        <v>0</v>
      </c>
      <c r="H66" s="12">
        <f>H67+H78</f>
        <v>425</v>
      </c>
      <c r="I66" s="12">
        <f t="shared" si="17"/>
        <v>400</v>
      </c>
      <c r="J66" s="12">
        <f t="shared" si="17"/>
        <v>400</v>
      </c>
      <c r="K66" s="7"/>
      <c r="L66" s="142">
        <f t="shared" si="3"/>
        <v>425000</v>
      </c>
      <c r="M66" s="142">
        <f t="shared" si="4"/>
        <v>400000</v>
      </c>
      <c r="N66" s="142">
        <f t="shared" si="5"/>
        <v>400000</v>
      </c>
      <c r="P66" s="24"/>
    </row>
    <row r="67" spans="1:16" ht="31.5" customHeight="1">
      <c r="A67" s="6"/>
      <c r="B67" s="8" t="s">
        <v>56</v>
      </c>
      <c r="C67" s="9">
        <v>38</v>
      </c>
      <c r="D67" s="10">
        <v>3</v>
      </c>
      <c r="E67" s="10">
        <v>10</v>
      </c>
      <c r="F67" s="11">
        <v>100600000</v>
      </c>
      <c r="G67" s="9">
        <v>0</v>
      </c>
      <c r="H67" s="12">
        <f>H68+H70+H72+H74+H76</f>
        <v>400</v>
      </c>
      <c r="I67" s="12">
        <f>I68+I70+I72+I74+I76</f>
        <v>400</v>
      </c>
      <c r="J67" s="12">
        <f>J68+J70+J72+J74+J76</f>
        <v>400</v>
      </c>
      <c r="K67" s="7"/>
      <c r="L67" s="142">
        <f t="shared" si="3"/>
        <v>400000</v>
      </c>
      <c r="M67" s="142">
        <f t="shared" si="4"/>
        <v>400000</v>
      </c>
      <c r="N67" s="142">
        <f t="shared" si="5"/>
        <v>400000</v>
      </c>
      <c r="P67" s="24"/>
    </row>
    <row r="68" spans="1:16" ht="16.5" customHeight="1">
      <c r="A68" s="6"/>
      <c r="B68" s="8" t="s">
        <v>57</v>
      </c>
      <c r="C68" s="9">
        <v>38</v>
      </c>
      <c r="D68" s="10">
        <v>3</v>
      </c>
      <c r="E68" s="10">
        <v>10</v>
      </c>
      <c r="F68" s="11">
        <v>100600001</v>
      </c>
      <c r="G68" s="9">
        <v>0</v>
      </c>
      <c r="H68" s="12">
        <f>H69</f>
        <v>400</v>
      </c>
      <c r="I68" s="12">
        <f>I69</f>
        <v>400</v>
      </c>
      <c r="J68" s="12">
        <f>J69</f>
        <v>400</v>
      </c>
      <c r="K68" s="7"/>
      <c r="L68" s="142">
        <f t="shared" si="3"/>
        <v>400000</v>
      </c>
      <c r="M68" s="142">
        <f t="shared" si="4"/>
        <v>400000</v>
      </c>
      <c r="N68" s="142">
        <f t="shared" si="5"/>
        <v>400000</v>
      </c>
      <c r="P68" s="24"/>
    </row>
    <row r="69" spans="1:16" ht="29.25" customHeight="1">
      <c r="A69" s="6"/>
      <c r="B69" s="8" t="s">
        <v>3</v>
      </c>
      <c r="C69" s="9">
        <v>38</v>
      </c>
      <c r="D69" s="10">
        <v>3</v>
      </c>
      <c r="E69" s="10">
        <v>10</v>
      </c>
      <c r="F69" s="11">
        <v>100600001</v>
      </c>
      <c r="G69" s="9">
        <v>240</v>
      </c>
      <c r="H69" s="12">
        <v>400</v>
      </c>
      <c r="I69" s="12">
        <f>H69</f>
        <v>400</v>
      </c>
      <c r="J69" s="12">
        <f>I69</f>
        <v>400</v>
      </c>
      <c r="K69" s="7"/>
      <c r="L69" s="142">
        <f t="shared" si="3"/>
        <v>400000</v>
      </c>
      <c r="M69" s="142">
        <f t="shared" si="4"/>
        <v>400000</v>
      </c>
      <c r="N69" s="142">
        <f t="shared" si="5"/>
        <v>400000</v>
      </c>
      <c r="P69" s="24"/>
    </row>
    <row r="70" spans="1:16" ht="53.25" hidden="1" customHeight="1">
      <c r="A70" s="6"/>
      <c r="B70" s="8" t="s">
        <v>58</v>
      </c>
      <c r="C70" s="9">
        <v>38</v>
      </c>
      <c r="D70" s="10">
        <v>3</v>
      </c>
      <c r="E70" s="10">
        <v>10</v>
      </c>
      <c r="F70" s="11">
        <v>100600002</v>
      </c>
      <c r="G70" s="9">
        <v>0</v>
      </c>
      <c r="H70" s="12">
        <f>H71</f>
        <v>0</v>
      </c>
      <c r="I70" s="12">
        <f>I71</f>
        <v>0</v>
      </c>
      <c r="J70" s="12">
        <f>J71</f>
        <v>0</v>
      </c>
      <c r="K70" s="7"/>
      <c r="L70" s="142">
        <f t="shared" si="3"/>
        <v>0</v>
      </c>
      <c r="M70" s="142">
        <f t="shared" si="4"/>
        <v>0</v>
      </c>
      <c r="N70" s="142">
        <f t="shared" si="5"/>
        <v>0</v>
      </c>
      <c r="P70" s="24"/>
    </row>
    <row r="71" spans="1:16" ht="27.75" hidden="1" customHeight="1">
      <c r="A71" s="6"/>
      <c r="B71" s="8" t="s">
        <v>3</v>
      </c>
      <c r="C71" s="9">
        <v>38</v>
      </c>
      <c r="D71" s="10">
        <v>3</v>
      </c>
      <c r="E71" s="10">
        <v>10</v>
      </c>
      <c r="F71" s="11">
        <v>100600002</v>
      </c>
      <c r="G71" s="9">
        <v>244</v>
      </c>
      <c r="H71" s="12">
        <v>0</v>
      </c>
      <c r="I71" s="12">
        <f>H71</f>
        <v>0</v>
      </c>
      <c r="J71" s="12">
        <f>I71</f>
        <v>0</v>
      </c>
      <c r="K71" s="7"/>
      <c r="L71" s="142">
        <f t="shared" si="3"/>
        <v>0</v>
      </c>
      <c r="M71" s="142">
        <f t="shared" si="4"/>
        <v>0</v>
      </c>
      <c r="N71" s="142">
        <f t="shared" si="5"/>
        <v>0</v>
      </c>
      <c r="P71" s="24"/>
    </row>
    <row r="72" spans="1:16" ht="42" hidden="1" customHeight="1">
      <c r="A72" s="6"/>
      <c r="B72" s="8" t="s">
        <v>59</v>
      </c>
      <c r="C72" s="9">
        <v>38</v>
      </c>
      <c r="D72" s="10">
        <v>3</v>
      </c>
      <c r="E72" s="10">
        <v>10</v>
      </c>
      <c r="F72" s="11">
        <v>100600003</v>
      </c>
      <c r="G72" s="9">
        <v>0</v>
      </c>
      <c r="H72" s="12">
        <f>H73</f>
        <v>0</v>
      </c>
      <c r="I72" s="12">
        <f>I73</f>
        <v>0</v>
      </c>
      <c r="J72" s="12">
        <f>J73</f>
        <v>0</v>
      </c>
      <c r="K72" s="7"/>
      <c r="L72" s="142">
        <f t="shared" si="3"/>
        <v>0</v>
      </c>
      <c r="M72" s="142">
        <f t="shared" si="4"/>
        <v>0</v>
      </c>
      <c r="N72" s="142">
        <f t="shared" si="5"/>
        <v>0</v>
      </c>
      <c r="P72" s="24"/>
    </row>
    <row r="73" spans="1:16" ht="28.5" hidden="1" customHeight="1">
      <c r="A73" s="6"/>
      <c r="B73" s="8" t="s">
        <v>3</v>
      </c>
      <c r="C73" s="9">
        <v>38</v>
      </c>
      <c r="D73" s="10">
        <v>3</v>
      </c>
      <c r="E73" s="10">
        <v>10</v>
      </c>
      <c r="F73" s="11">
        <v>100600003</v>
      </c>
      <c r="G73" s="9">
        <v>244</v>
      </c>
      <c r="H73" s="12"/>
      <c r="I73" s="12">
        <f>H73</f>
        <v>0</v>
      </c>
      <c r="J73" s="12">
        <f>I73</f>
        <v>0</v>
      </c>
      <c r="K73" s="7"/>
      <c r="L73" s="142">
        <f t="shared" si="3"/>
        <v>0</v>
      </c>
      <c r="M73" s="142">
        <f t="shared" si="4"/>
        <v>0</v>
      </c>
      <c r="N73" s="142">
        <f t="shared" si="5"/>
        <v>0</v>
      </c>
      <c r="P73" s="24"/>
    </row>
    <row r="74" spans="1:16" ht="15.75" hidden="1" customHeight="1">
      <c r="A74" s="6"/>
      <c r="B74" s="8" t="s">
        <v>60</v>
      </c>
      <c r="C74" s="9">
        <v>38</v>
      </c>
      <c r="D74" s="10">
        <v>3</v>
      </c>
      <c r="E74" s="10">
        <v>10</v>
      </c>
      <c r="F74" s="11">
        <v>100600004</v>
      </c>
      <c r="G74" s="9">
        <v>0</v>
      </c>
      <c r="H74" s="12">
        <f>H75</f>
        <v>0</v>
      </c>
      <c r="I74" s="12">
        <f>I75</f>
        <v>0</v>
      </c>
      <c r="J74" s="12">
        <f>J75</f>
        <v>0</v>
      </c>
      <c r="K74" s="7"/>
      <c r="L74" s="142">
        <f t="shared" si="3"/>
        <v>0</v>
      </c>
      <c r="M74" s="142">
        <f t="shared" si="4"/>
        <v>0</v>
      </c>
      <c r="N74" s="142">
        <f t="shared" si="5"/>
        <v>0</v>
      </c>
      <c r="P74" s="24"/>
    </row>
    <row r="75" spans="1:16" ht="34.5" hidden="1" customHeight="1">
      <c r="A75" s="6"/>
      <c r="B75" s="8" t="s">
        <v>3</v>
      </c>
      <c r="C75" s="9">
        <v>38</v>
      </c>
      <c r="D75" s="10">
        <v>3</v>
      </c>
      <c r="E75" s="10">
        <v>10</v>
      </c>
      <c r="F75" s="11">
        <v>100600004</v>
      </c>
      <c r="G75" s="9">
        <v>244</v>
      </c>
      <c r="H75" s="12"/>
      <c r="I75" s="12">
        <f>H75</f>
        <v>0</v>
      </c>
      <c r="J75" s="12">
        <f>I75</f>
        <v>0</v>
      </c>
      <c r="K75" s="7"/>
      <c r="L75" s="142">
        <f t="shared" si="3"/>
        <v>0</v>
      </c>
      <c r="M75" s="142">
        <f t="shared" si="4"/>
        <v>0</v>
      </c>
      <c r="N75" s="142">
        <f t="shared" si="5"/>
        <v>0</v>
      </c>
      <c r="P75" s="24"/>
    </row>
    <row r="76" spans="1:16" ht="30.75" hidden="1" customHeight="1">
      <c r="A76" s="6"/>
      <c r="B76" s="8" t="s">
        <v>61</v>
      </c>
      <c r="C76" s="9">
        <v>38</v>
      </c>
      <c r="D76" s="10">
        <v>3</v>
      </c>
      <c r="E76" s="10">
        <v>10</v>
      </c>
      <c r="F76" s="11">
        <v>100600005</v>
      </c>
      <c r="G76" s="9">
        <v>0</v>
      </c>
      <c r="H76" s="12">
        <f>H77</f>
        <v>0</v>
      </c>
      <c r="I76" s="12">
        <f>I77</f>
        <v>0</v>
      </c>
      <c r="J76" s="12">
        <f>J77</f>
        <v>0</v>
      </c>
      <c r="K76" s="7" t="s">
        <v>0</v>
      </c>
      <c r="L76" s="142">
        <f t="shared" si="3"/>
        <v>0</v>
      </c>
      <c r="M76" s="142">
        <f t="shared" si="4"/>
        <v>0</v>
      </c>
      <c r="N76" s="142">
        <f t="shared" si="5"/>
        <v>0</v>
      </c>
      <c r="P76" s="24"/>
    </row>
    <row r="77" spans="1:16" ht="29.25" hidden="1" customHeight="1">
      <c r="A77" s="6"/>
      <c r="B77" s="8" t="s">
        <v>3</v>
      </c>
      <c r="C77" s="9">
        <v>38</v>
      </c>
      <c r="D77" s="10">
        <v>3</v>
      </c>
      <c r="E77" s="10">
        <v>10</v>
      </c>
      <c r="F77" s="11">
        <v>100600005</v>
      </c>
      <c r="G77" s="9">
        <v>244</v>
      </c>
      <c r="H77" s="12"/>
      <c r="I77" s="13">
        <f>H77</f>
        <v>0</v>
      </c>
      <c r="J77" s="13">
        <f>I77</f>
        <v>0</v>
      </c>
      <c r="K77" s="7" t="s">
        <v>0</v>
      </c>
      <c r="L77" s="142">
        <f t="shared" si="3"/>
        <v>0</v>
      </c>
      <c r="M77" s="142">
        <f t="shared" si="4"/>
        <v>0</v>
      </c>
      <c r="N77" s="142">
        <f t="shared" si="5"/>
        <v>0</v>
      </c>
      <c r="P77" s="24"/>
    </row>
    <row r="78" spans="1:16" s="145" customFormat="1" ht="32.25" customHeight="1">
      <c r="A78" s="6"/>
      <c r="B78" s="8" t="s">
        <v>22</v>
      </c>
      <c r="C78" s="9">
        <v>38</v>
      </c>
      <c r="D78" s="10">
        <v>3</v>
      </c>
      <c r="E78" s="10">
        <v>10</v>
      </c>
      <c r="F78" s="11">
        <v>0</v>
      </c>
      <c r="G78" s="9">
        <v>0</v>
      </c>
      <c r="H78" s="12">
        <f t="shared" ref="H78:J79" si="18">H79</f>
        <v>25</v>
      </c>
      <c r="I78" s="12">
        <f t="shared" si="18"/>
        <v>0</v>
      </c>
      <c r="J78" s="12">
        <f t="shared" si="18"/>
        <v>0</v>
      </c>
      <c r="K78" s="7" t="s">
        <v>0</v>
      </c>
      <c r="L78" s="145">
        <f t="shared" ref="L78:L82" si="19">H78*1000</f>
        <v>25000</v>
      </c>
      <c r="M78" s="145">
        <f t="shared" ref="M78:M82" si="20">I78*1000</f>
        <v>0</v>
      </c>
      <c r="N78" s="145">
        <f t="shared" ref="N78:N82" si="21">J78*1000</f>
        <v>0</v>
      </c>
      <c r="P78" s="24"/>
    </row>
    <row r="79" spans="1:16" s="145" customFormat="1" ht="37.700000000000003" customHeight="1">
      <c r="A79" s="6"/>
      <c r="B79" s="8" t="s">
        <v>341</v>
      </c>
      <c r="C79" s="9">
        <v>38</v>
      </c>
      <c r="D79" s="10">
        <v>3</v>
      </c>
      <c r="E79" s="10">
        <v>10</v>
      </c>
      <c r="F79" s="11">
        <v>100000000</v>
      </c>
      <c r="G79" s="9">
        <v>0</v>
      </c>
      <c r="H79" s="12">
        <f t="shared" si="18"/>
        <v>25</v>
      </c>
      <c r="I79" s="12">
        <f t="shared" si="18"/>
        <v>0</v>
      </c>
      <c r="J79" s="12">
        <f t="shared" si="18"/>
        <v>0</v>
      </c>
      <c r="K79" s="7" t="s">
        <v>0</v>
      </c>
      <c r="L79" s="145">
        <f t="shared" si="19"/>
        <v>25000</v>
      </c>
      <c r="M79" s="145">
        <f t="shared" si="20"/>
        <v>0</v>
      </c>
      <c r="N79" s="145">
        <f t="shared" si="21"/>
        <v>0</v>
      </c>
      <c r="P79" s="24"/>
    </row>
    <row r="80" spans="1:16" s="145" customFormat="1" ht="27" customHeight="1">
      <c r="A80" s="6"/>
      <c r="B80" s="8" t="s">
        <v>49</v>
      </c>
      <c r="C80" s="9">
        <v>38</v>
      </c>
      <c r="D80" s="10">
        <v>3</v>
      </c>
      <c r="E80" s="10">
        <v>10</v>
      </c>
      <c r="F80" s="11">
        <v>100700000</v>
      </c>
      <c r="G80" s="9">
        <v>0</v>
      </c>
      <c r="H80" s="12">
        <f>H81+H83+H85+H87</f>
        <v>25</v>
      </c>
      <c r="I80" s="12">
        <f>I81+I83+I85</f>
        <v>0</v>
      </c>
      <c r="J80" s="12">
        <f>J81+J83+J85</f>
        <v>0</v>
      </c>
      <c r="K80" s="7" t="s">
        <v>0</v>
      </c>
      <c r="L80" s="145">
        <f t="shared" si="19"/>
        <v>25000</v>
      </c>
      <c r="M80" s="145">
        <f t="shared" si="20"/>
        <v>0</v>
      </c>
      <c r="N80" s="145">
        <f t="shared" si="21"/>
        <v>0</v>
      </c>
      <c r="P80" s="24"/>
    </row>
    <row r="81" spans="1:16" s="145" customFormat="1" ht="29.25" customHeight="1">
      <c r="A81" s="6"/>
      <c r="B81" s="8" t="s">
        <v>90</v>
      </c>
      <c r="C81" s="9">
        <v>38</v>
      </c>
      <c r="D81" s="10">
        <v>3</v>
      </c>
      <c r="E81" s="10">
        <v>10</v>
      </c>
      <c r="F81" s="11">
        <v>100700001</v>
      </c>
      <c r="G81" s="9">
        <v>0</v>
      </c>
      <c r="H81" s="12">
        <f>H82</f>
        <v>25</v>
      </c>
      <c r="I81" s="12">
        <f>I82</f>
        <v>0</v>
      </c>
      <c r="J81" s="12">
        <f>J82</f>
        <v>0</v>
      </c>
      <c r="K81" s="7" t="s">
        <v>0</v>
      </c>
      <c r="L81" s="145">
        <f t="shared" si="19"/>
        <v>25000</v>
      </c>
      <c r="M81" s="145">
        <f t="shared" si="20"/>
        <v>0</v>
      </c>
      <c r="N81" s="145">
        <f t="shared" si="21"/>
        <v>0</v>
      </c>
      <c r="P81" s="24"/>
    </row>
    <row r="82" spans="1:16" s="145" customFormat="1" ht="30" customHeight="1">
      <c r="A82" s="6"/>
      <c r="B82" s="8" t="s">
        <v>3</v>
      </c>
      <c r="C82" s="9">
        <v>38</v>
      </c>
      <c r="D82" s="10">
        <v>3</v>
      </c>
      <c r="E82" s="10">
        <v>10</v>
      </c>
      <c r="F82" s="11">
        <v>100700001</v>
      </c>
      <c r="G82" s="9">
        <v>240</v>
      </c>
      <c r="H82" s="12">
        <v>25</v>
      </c>
      <c r="I82" s="13">
        <v>0</v>
      </c>
      <c r="J82" s="13">
        <f>I82</f>
        <v>0</v>
      </c>
      <c r="K82" s="7" t="s">
        <v>0</v>
      </c>
      <c r="L82" s="145">
        <f t="shared" si="19"/>
        <v>25000</v>
      </c>
      <c r="M82" s="145">
        <f t="shared" si="20"/>
        <v>0</v>
      </c>
      <c r="N82" s="145">
        <f t="shared" si="21"/>
        <v>0</v>
      </c>
      <c r="P82" s="24"/>
    </row>
    <row r="83" spans="1:16" ht="29.25" hidden="1" customHeight="1">
      <c r="A83" s="6"/>
      <c r="B83" s="8" t="s">
        <v>21</v>
      </c>
      <c r="C83" s="9">
        <v>38</v>
      </c>
      <c r="D83" s="10">
        <v>3</v>
      </c>
      <c r="E83" s="10">
        <v>14</v>
      </c>
      <c r="F83" s="11">
        <v>0</v>
      </c>
      <c r="G83" s="9">
        <v>0</v>
      </c>
      <c r="H83" s="12">
        <f>H84</f>
        <v>0</v>
      </c>
      <c r="I83" s="12">
        <f t="shared" ref="I83:J86" si="22">I84</f>
        <v>0</v>
      </c>
      <c r="J83" s="12">
        <f t="shared" si="22"/>
        <v>0</v>
      </c>
      <c r="K83" s="7" t="s">
        <v>0</v>
      </c>
      <c r="L83" s="142">
        <f t="shared" ref="L83:L146" si="23">H83*1000</f>
        <v>0</v>
      </c>
      <c r="M83" s="142">
        <f t="shared" ref="M83:M146" si="24">I83*1000</f>
        <v>0</v>
      </c>
      <c r="N83" s="142">
        <f t="shared" ref="N83:N146" si="25">J83*1000</f>
        <v>0</v>
      </c>
      <c r="P83" s="24"/>
    </row>
    <row r="84" spans="1:16" ht="37.700000000000003" hidden="1" customHeight="1">
      <c r="A84" s="6"/>
      <c r="B84" s="8" t="s">
        <v>341</v>
      </c>
      <c r="C84" s="9">
        <v>38</v>
      </c>
      <c r="D84" s="10">
        <v>3</v>
      </c>
      <c r="E84" s="10">
        <v>14</v>
      </c>
      <c r="F84" s="11">
        <v>100000000</v>
      </c>
      <c r="G84" s="9">
        <v>0</v>
      </c>
      <c r="H84" s="12">
        <f>H85</f>
        <v>0</v>
      </c>
      <c r="I84" s="12">
        <f t="shared" si="22"/>
        <v>0</v>
      </c>
      <c r="J84" s="12">
        <f t="shared" si="22"/>
        <v>0</v>
      </c>
      <c r="K84" s="7" t="s">
        <v>0</v>
      </c>
      <c r="L84" s="142">
        <f t="shared" si="23"/>
        <v>0</v>
      </c>
      <c r="M84" s="142">
        <f t="shared" si="24"/>
        <v>0</v>
      </c>
      <c r="N84" s="142">
        <f t="shared" si="25"/>
        <v>0</v>
      </c>
      <c r="P84" s="24"/>
    </row>
    <row r="85" spans="1:16" ht="15" hidden="1" customHeight="1">
      <c r="A85" s="6"/>
      <c r="B85" s="8" t="s">
        <v>62</v>
      </c>
      <c r="C85" s="9">
        <v>38</v>
      </c>
      <c r="D85" s="10">
        <v>3</v>
      </c>
      <c r="E85" s="10">
        <v>14</v>
      </c>
      <c r="F85" s="11">
        <v>100800000</v>
      </c>
      <c r="G85" s="9">
        <v>0</v>
      </c>
      <c r="H85" s="12">
        <f>H86</f>
        <v>0</v>
      </c>
      <c r="I85" s="12">
        <f t="shared" si="22"/>
        <v>0</v>
      </c>
      <c r="J85" s="12">
        <f t="shared" si="22"/>
        <v>0</v>
      </c>
      <c r="K85" s="7" t="s">
        <v>0</v>
      </c>
      <c r="L85" s="142">
        <f t="shared" si="23"/>
        <v>0</v>
      </c>
      <c r="M85" s="142">
        <f t="shared" si="24"/>
        <v>0</v>
      </c>
      <c r="N85" s="142">
        <f t="shared" si="25"/>
        <v>0</v>
      </c>
      <c r="P85" s="24"/>
    </row>
    <row r="86" spans="1:16" ht="30" hidden="1" customHeight="1">
      <c r="A86" s="6"/>
      <c r="B86" s="8" t="s">
        <v>63</v>
      </c>
      <c r="C86" s="9">
        <v>38</v>
      </c>
      <c r="D86" s="10">
        <v>3</v>
      </c>
      <c r="E86" s="10">
        <v>14</v>
      </c>
      <c r="F86" s="11">
        <v>100800001</v>
      </c>
      <c r="G86" s="9">
        <v>0</v>
      </c>
      <c r="H86" s="12">
        <f>H87</f>
        <v>0</v>
      </c>
      <c r="I86" s="12">
        <f t="shared" si="22"/>
        <v>0</v>
      </c>
      <c r="J86" s="12">
        <f t="shared" si="22"/>
        <v>0</v>
      </c>
      <c r="K86" s="7" t="s">
        <v>0</v>
      </c>
      <c r="L86" s="142">
        <f t="shared" si="23"/>
        <v>0</v>
      </c>
      <c r="M86" s="142">
        <f t="shared" si="24"/>
        <v>0</v>
      </c>
      <c r="N86" s="142">
        <f t="shared" si="25"/>
        <v>0</v>
      </c>
      <c r="P86" s="24"/>
    </row>
    <row r="87" spans="1:16" ht="30" hidden="1" customHeight="1">
      <c r="A87" s="6"/>
      <c r="B87" s="8" t="s">
        <v>3</v>
      </c>
      <c r="C87" s="9">
        <v>38</v>
      </c>
      <c r="D87" s="10">
        <v>3</v>
      </c>
      <c r="E87" s="10">
        <v>14</v>
      </c>
      <c r="F87" s="11">
        <v>100800001</v>
      </c>
      <c r="G87" s="9">
        <v>244</v>
      </c>
      <c r="H87" s="12"/>
      <c r="I87" s="13"/>
      <c r="J87" s="13"/>
      <c r="K87" s="7" t="s">
        <v>0</v>
      </c>
      <c r="L87" s="142">
        <f t="shared" si="23"/>
        <v>0</v>
      </c>
      <c r="M87" s="142">
        <f t="shared" si="24"/>
        <v>0</v>
      </c>
      <c r="N87" s="142">
        <f t="shared" si="25"/>
        <v>0</v>
      </c>
      <c r="P87" s="24"/>
    </row>
    <row r="88" spans="1:16" ht="12.75" customHeight="1">
      <c r="A88" s="6"/>
      <c r="B88" s="8" t="s">
        <v>20</v>
      </c>
      <c r="C88" s="9">
        <v>38</v>
      </c>
      <c r="D88" s="10">
        <v>4</v>
      </c>
      <c r="E88" s="10">
        <v>0</v>
      </c>
      <c r="F88" s="11">
        <v>0</v>
      </c>
      <c r="G88" s="9">
        <v>0</v>
      </c>
      <c r="H88" s="12">
        <f>H89+H96</f>
        <v>1051.8100000000002</v>
      </c>
      <c r="I88" s="12">
        <f>I89+I96</f>
        <v>724.93</v>
      </c>
      <c r="J88" s="12">
        <f>J89+J96</f>
        <v>753.81</v>
      </c>
      <c r="K88" s="7" t="s">
        <v>0</v>
      </c>
      <c r="L88" s="142">
        <f t="shared" si="23"/>
        <v>1051810.0000000002</v>
      </c>
      <c r="M88" s="142">
        <f t="shared" si="24"/>
        <v>724930</v>
      </c>
      <c r="N88" s="142">
        <f t="shared" si="25"/>
        <v>753810</v>
      </c>
      <c r="P88" s="24"/>
    </row>
    <row r="89" spans="1:16" ht="12.75" customHeight="1">
      <c r="A89" s="6"/>
      <c r="B89" s="8" t="s">
        <v>19</v>
      </c>
      <c r="C89" s="9">
        <v>38</v>
      </c>
      <c r="D89" s="10">
        <v>4</v>
      </c>
      <c r="E89" s="10">
        <v>9</v>
      </c>
      <c r="F89" s="11">
        <v>0</v>
      </c>
      <c r="G89" s="9">
        <v>0</v>
      </c>
      <c r="H89" s="12">
        <f t="shared" ref="H89:J90" si="26">H90</f>
        <v>1049.92</v>
      </c>
      <c r="I89" s="12">
        <f t="shared" si="26"/>
        <v>723.04</v>
      </c>
      <c r="J89" s="12">
        <f t="shared" si="26"/>
        <v>751.92</v>
      </c>
      <c r="K89" s="7" t="s">
        <v>0</v>
      </c>
      <c r="L89" s="142">
        <f t="shared" si="23"/>
        <v>1049920</v>
      </c>
      <c r="M89" s="142">
        <f t="shared" si="24"/>
        <v>723040</v>
      </c>
      <c r="N89" s="142">
        <f t="shared" si="25"/>
        <v>751920</v>
      </c>
      <c r="P89" s="24"/>
    </row>
    <row r="90" spans="1:16" ht="37.700000000000003" customHeight="1">
      <c r="A90" s="6"/>
      <c r="B90" s="8" t="s">
        <v>341</v>
      </c>
      <c r="C90" s="9">
        <v>38</v>
      </c>
      <c r="D90" s="10">
        <v>4</v>
      </c>
      <c r="E90" s="10">
        <v>9</v>
      </c>
      <c r="F90" s="11">
        <v>100000000</v>
      </c>
      <c r="G90" s="9">
        <v>0</v>
      </c>
      <c r="H90" s="12">
        <f t="shared" si="26"/>
        <v>1049.92</v>
      </c>
      <c r="I90" s="12">
        <f t="shared" si="26"/>
        <v>723.04</v>
      </c>
      <c r="J90" s="12">
        <f t="shared" si="26"/>
        <v>751.92</v>
      </c>
      <c r="K90" s="7" t="s">
        <v>0</v>
      </c>
      <c r="L90" s="142">
        <f t="shared" si="23"/>
        <v>1049920</v>
      </c>
      <c r="M90" s="142">
        <f t="shared" si="24"/>
        <v>723040</v>
      </c>
      <c r="N90" s="142">
        <f t="shared" si="25"/>
        <v>751920</v>
      </c>
      <c r="P90" s="24"/>
    </row>
    <row r="91" spans="1:16" ht="42.75" customHeight="1">
      <c r="A91" s="6"/>
      <c r="B91" s="8" t="s">
        <v>64</v>
      </c>
      <c r="C91" s="9">
        <v>38</v>
      </c>
      <c r="D91" s="10">
        <v>4</v>
      </c>
      <c r="E91" s="10">
        <v>9</v>
      </c>
      <c r="F91" s="11">
        <v>100200000</v>
      </c>
      <c r="G91" s="9">
        <v>0</v>
      </c>
      <c r="H91" s="12">
        <f>H92+H94</f>
        <v>1049.92</v>
      </c>
      <c r="I91" s="12">
        <f>I92+I94</f>
        <v>723.04</v>
      </c>
      <c r="J91" s="12">
        <f>J92+J94</f>
        <v>751.92</v>
      </c>
      <c r="K91" s="7" t="s">
        <v>0</v>
      </c>
      <c r="L91" s="142">
        <f t="shared" si="23"/>
        <v>1049920</v>
      </c>
      <c r="M91" s="142">
        <f t="shared" si="24"/>
        <v>723040</v>
      </c>
      <c r="N91" s="142">
        <f t="shared" si="25"/>
        <v>751920</v>
      </c>
      <c r="P91" s="24"/>
    </row>
    <row r="92" spans="1:16" ht="29.25" customHeight="1">
      <c r="A92" s="6"/>
      <c r="B92" s="8" t="s">
        <v>65</v>
      </c>
      <c r="C92" s="9">
        <v>38</v>
      </c>
      <c r="D92" s="10">
        <v>4</v>
      </c>
      <c r="E92" s="10">
        <v>9</v>
      </c>
      <c r="F92" s="11">
        <v>100200001</v>
      </c>
      <c r="G92" s="9">
        <v>0</v>
      </c>
      <c r="H92" s="12">
        <f>H93</f>
        <v>1049.92</v>
      </c>
      <c r="I92" s="12">
        <f>I93</f>
        <v>723.04</v>
      </c>
      <c r="J92" s="12">
        <f>J93</f>
        <v>751.92</v>
      </c>
      <c r="K92" s="7"/>
      <c r="L92" s="142">
        <f t="shared" si="23"/>
        <v>1049920</v>
      </c>
      <c r="M92" s="142">
        <f t="shared" si="24"/>
        <v>723040</v>
      </c>
      <c r="N92" s="142">
        <f t="shared" si="25"/>
        <v>751920</v>
      </c>
      <c r="P92" s="24"/>
    </row>
    <row r="93" spans="1:16" ht="26.25" customHeight="1">
      <c r="A93" s="6"/>
      <c r="B93" s="8" t="s">
        <v>3</v>
      </c>
      <c r="C93" s="9">
        <v>38</v>
      </c>
      <c r="D93" s="10">
        <v>4</v>
      </c>
      <c r="E93" s="10">
        <v>9</v>
      </c>
      <c r="F93" s="11">
        <v>100200001</v>
      </c>
      <c r="G93" s="9">
        <v>240</v>
      </c>
      <c r="H93" s="12">
        <f>Доходы!C12+350.02</f>
        <v>1049.92</v>
      </c>
      <c r="I93" s="12">
        <v>723.04</v>
      </c>
      <c r="J93" s="12">
        <v>751.92</v>
      </c>
      <c r="K93" s="7"/>
      <c r="L93" s="142">
        <f t="shared" si="23"/>
        <v>1049920</v>
      </c>
      <c r="M93" s="142">
        <f t="shared" si="24"/>
        <v>723040</v>
      </c>
      <c r="N93" s="142">
        <f t="shared" si="25"/>
        <v>751920</v>
      </c>
      <c r="P93" s="24"/>
    </row>
    <row r="94" spans="1:16" ht="39" hidden="1" customHeight="1">
      <c r="A94" s="6"/>
      <c r="B94" s="8" t="s">
        <v>66</v>
      </c>
      <c r="C94" s="9">
        <v>38</v>
      </c>
      <c r="D94" s="10">
        <v>4</v>
      </c>
      <c r="E94" s="10">
        <v>9</v>
      </c>
      <c r="F94" s="11">
        <v>100200002</v>
      </c>
      <c r="G94" s="9">
        <v>0</v>
      </c>
      <c r="H94" s="12">
        <f>H95</f>
        <v>0</v>
      </c>
      <c r="I94" s="12">
        <f>I95</f>
        <v>0</v>
      </c>
      <c r="J94" s="12">
        <f>J95</f>
        <v>0</v>
      </c>
      <c r="K94" s="7"/>
      <c r="L94" s="142">
        <f t="shared" si="23"/>
        <v>0</v>
      </c>
      <c r="M94" s="142">
        <f t="shared" si="24"/>
        <v>0</v>
      </c>
      <c r="N94" s="142">
        <f t="shared" si="25"/>
        <v>0</v>
      </c>
      <c r="P94" s="24"/>
    </row>
    <row r="95" spans="1:16" ht="33" hidden="1" customHeight="1">
      <c r="A95" s="6"/>
      <c r="B95" s="8" t="s">
        <v>3</v>
      </c>
      <c r="C95" s="9">
        <v>38</v>
      </c>
      <c r="D95" s="10">
        <v>4</v>
      </c>
      <c r="E95" s="10">
        <v>9</v>
      </c>
      <c r="F95" s="11">
        <v>100200002</v>
      </c>
      <c r="G95" s="9">
        <v>240</v>
      </c>
      <c r="H95" s="12">
        <v>0</v>
      </c>
      <c r="I95" s="13">
        <f>H95</f>
        <v>0</v>
      </c>
      <c r="J95" s="13">
        <f>I95</f>
        <v>0</v>
      </c>
      <c r="K95" s="7"/>
      <c r="L95" s="142">
        <f t="shared" si="23"/>
        <v>0</v>
      </c>
      <c r="M95" s="142">
        <f t="shared" si="24"/>
        <v>0</v>
      </c>
      <c r="N95" s="142">
        <f t="shared" si="25"/>
        <v>0</v>
      </c>
      <c r="P95" s="24"/>
    </row>
    <row r="96" spans="1:16" ht="16.5" customHeight="1">
      <c r="A96" s="6"/>
      <c r="B96" s="8" t="s">
        <v>18</v>
      </c>
      <c r="C96" s="9">
        <v>38</v>
      </c>
      <c r="D96" s="10">
        <v>4</v>
      </c>
      <c r="E96" s="10">
        <v>12</v>
      </c>
      <c r="F96" s="11">
        <v>0</v>
      </c>
      <c r="G96" s="9">
        <v>0</v>
      </c>
      <c r="H96" s="12">
        <f>H97</f>
        <v>1.89</v>
      </c>
      <c r="I96" s="12">
        <f t="shared" ref="I96:J99" si="27">I97</f>
        <v>1.89</v>
      </c>
      <c r="J96" s="12">
        <f t="shared" si="27"/>
        <v>1.89</v>
      </c>
      <c r="K96" s="7" t="s">
        <v>0</v>
      </c>
      <c r="L96" s="142">
        <f t="shared" si="23"/>
        <v>1890</v>
      </c>
      <c r="M96" s="142">
        <f t="shared" si="24"/>
        <v>1890</v>
      </c>
      <c r="N96" s="142">
        <f t="shared" si="25"/>
        <v>1890</v>
      </c>
      <c r="P96" s="24"/>
    </row>
    <row r="97" spans="1:16" ht="37.700000000000003" customHeight="1">
      <c r="A97" s="6"/>
      <c r="B97" s="8" t="s">
        <v>341</v>
      </c>
      <c r="C97" s="9">
        <v>38</v>
      </c>
      <c r="D97" s="10">
        <v>4</v>
      </c>
      <c r="E97" s="10">
        <v>12</v>
      </c>
      <c r="F97" s="11">
        <v>100000000</v>
      </c>
      <c r="G97" s="9">
        <v>0</v>
      </c>
      <c r="H97" s="12">
        <f>H98</f>
        <v>1.89</v>
      </c>
      <c r="I97" s="12">
        <f t="shared" si="27"/>
        <v>1.89</v>
      </c>
      <c r="J97" s="12">
        <f t="shared" si="27"/>
        <v>1.89</v>
      </c>
      <c r="K97" s="7" t="s">
        <v>0</v>
      </c>
      <c r="L97" s="142">
        <f t="shared" si="23"/>
        <v>1890</v>
      </c>
      <c r="M97" s="142">
        <f t="shared" si="24"/>
        <v>1890</v>
      </c>
      <c r="N97" s="142">
        <f t="shared" si="25"/>
        <v>1890</v>
      </c>
      <c r="P97" s="24"/>
    </row>
    <row r="98" spans="1:16" ht="25.5" customHeight="1">
      <c r="A98" s="6"/>
      <c r="B98" s="8" t="s">
        <v>45</v>
      </c>
      <c r="C98" s="9">
        <v>38</v>
      </c>
      <c r="D98" s="10">
        <v>4</v>
      </c>
      <c r="E98" s="10">
        <v>12</v>
      </c>
      <c r="F98" s="11">
        <v>100900000</v>
      </c>
      <c r="G98" s="9">
        <v>0</v>
      </c>
      <c r="H98" s="12">
        <f>H99</f>
        <v>1.89</v>
      </c>
      <c r="I98" s="12">
        <f t="shared" si="27"/>
        <v>1.89</v>
      </c>
      <c r="J98" s="12">
        <f t="shared" si="27"/>
        <v>1.89</v>
      </c>
      <c r="K98" s="7" t="s">
        <v>0</v>
      </c>
      <c r="L98" s="142">
        <f t="shared" si="23"/>
        <v>1890</v>
      </c>
      <c r="M98" s="142">
        <f t="shared" si="24"/>
        <v>1890</v>
      </c>
      <c r="N98" s="142">
        <f t="shared" si="25"/>
        <v>1890</v>
      </c>
      <c r="P98" s="24"/>
    </row>
    <row r="99" spans="1:16" ht="90.75" customHeight="1">
      <c r="A99" s="6"/>
      <c r="B99" s="8" t="s">
        <v>67</v>
      </c>
      <c r="C99" s="9">
        <v>38</v>
      </c>
      <c r="D99" s="10">
        <v>4</v>
      </c>
      <c r="E99" s="10">
        <v>12</v>
      </c>
      <c r="F99" s="11">
        <v>100900003</v>
      </c>
      <c r="G99" s="9">
        <v>0</v>
      </c>
      <c r="H99" s="12">
        <f>H100</f>
        <v>1.89</v>
      </c>
      <c r="I99" s="12">
        <f t="shared" si="27"/>
        <v>1.89</v>
      </c>
      <c r="J99" s="12">
        <f t="shared" si="27"/>
        <v>1.89</v>
      </c>
      <c r="K99" s="7" t="s">
        <v>0</v>
      </c>
      <c r="L99" s="142">
        <f t="shared" si="23"/>
        <v>1890</v>
      </c>
      <c r="M99" s="142">
        <f t="shared" si="24"/>
        <v>1890</v>
      </c>
      <c r="N99" s="142">
        <f t="shared" si="25"/>
        <v>1890</v>
      </c>
      <c r="P99" s="24"/>
    </row>
    <row r="100" spans="1:16" ht="14.25" customHeight="1">
      <c r="A100" s="6"/>
      <c r="B100" s="8" t="s">
        <v>12</v>
      </c>
      <c r="C100" s="9">
        <v>38</v>
      </c>
      <c r="D100" s="10">
        <v>4</v>
      </c>
      <c r="E100" s="10">
        <v>12</v>
      </c>
      <c r="F100" s="11">
        <v>100900003</v>
      </c>
      <c r="G100" s="9">
        <v>540</v>
      </c>
      <c r="H100" s="12">
        <v>1.89</v>
      </c>
      <c r="I100" s="13">
        <f>H100</f>
        <v>1.89</v>
      </c>
      <c r="J100" s="13">
        <f>I100</f>
        <v>1.89</v>
      </c>
      <c r="K100" s="7" t="s">
        <v>0</v>
      </c>
      <c r="L100" s="142">
        <f t="shared" si="23"/>
        <v>1890</v>
      </c>
      <c r="M100" s="142">
        <f t="shared" si="24"/>
        <v>1890</v>
      </c>
      <c r="N100" s="142">
        <f t="shared" si="25"/>
        <v>1890</v>
      </c>
      <c r="P100" s="24"/>
    </row>
    <row r="101" spans="1:16" ht="12.75" customHeight="1">
      <c r="A101" s="6"/>
      <c r="B101" s="8" t="s">
        <v>16</v>
      </c>
      <c r="C101" s="9">
        <v>38</v>
      </c>
      <c r="D101" s="10">
        <v>5</v>
      </c>
      <c r="E101" s="10">
        <v>0</v>
      </c>
      <c r="F101" s="11">
        <v>0</v>
      </c>
      <c r="G101" s="9">
        <v>0</v>
      </c>
      <c r="H101" s="12">
        <f>H102+H113</f>
        <v>456.56099999999998</v>
      </c>
      <c r="I101" s="12">
        <f>I102+I113</f>
        <v>75</v>
      </c>
      <c r="J101" s="12">
        <f>J102+J113</f>
        <v>75</v>
      </c>
      <c r="K101" s="7" t="s">
        <v>0</v>
      </c>
      <c r="L101" s="142">
        <f t="shared" si="23"/>
        <v>456561</v>
      </c>
      <c r="M101" s="142">
        <f t="shared" si="24"/>
        <v>75000</v>
      </c>
      <c r="N101" s="142">
        <f t="shared" si="25"/>
        <v>75000</v>
      </c>
      <c r="P101" s="24"/>
    </row>
    <row r="102" spans="1:16" ht="12.75" hidden="1" customHeight="1">
      <c r="A102" s="6"/>
      <c r="B102" s="8" t="s">
        <v>15</v>
      </c>
      <c r="C102" s="9">
        <v>38</v>
      </c>
      <c r="D102" s="10">
        <v>5</v>
      </c>
      <c r="E102" s="10">
        <v>2</v>
      </c>
      <c r="F102" s="11">
        <v>0</v>
      </c>
      <c r="G102" s="9">
        <v>0</v>
      </c>
      <c r="H102" s="12">
        <f t="shared" ref="H102:J103" si="28">H103</f>
        <v>0</v>
      </c>
      <c r="I102" s="12">
        <f t="shared" si="28"/>
        <v>0</v>
      </c>
      <c r="J102" s="12">
        <f t="shared" si="28"/>
        <v>0</v>
      </c>
      <c r="K102" s="7" t="s">
        <v>0</v>
      </c>
      <c r="L102" s="142">
        <f t="shared" si="23"/>
        <v>0</v>
      </c>
      <c r="M102" s="142">
        <f t="shared" si="24"/>
        <v>0</v>
      </c>
      <c r="N102" s="142">
        <f t="shared" si="25"/>
        <v>0</v>
      </c>
      <c r="P102" s="24"/>
    </row>
    <row r="103" spans="1:16" ht="41.25" hidden="1" customHeight="1">
      <c r="A103" s="6"/>
      <c r="B103" s="8" t="s">
        <v>341</v>
      </c>
      <c r="C103" s="9">
        <v>38</v>
      </c>
      <c r="D103" s="10">
        <v>5</v>
      </c>
      <c r="E103" s="10">
        <v>2</v>
      </c>
      <c r="F103" s="11">
        <v>100000000</v>
      </c>
      <c r="G103" s="9">
        <v>0</v>
      </c>
      <c r="H103" s="12">
        <f t="shared" si="28"/>
        <v>0</v>
      </c>
      <c r="I103" s="12">
        <f t="shared" si="28"/>
        <v>0</v>
      </c>
      <c r="J103" s="12">
        <f t="shared" si="28"/>
        <v>0</v>
      </c>
      <c r="K103" s="7" t="s">
        <v>0</v>
      </c>
      <c r="L103" s="142">
        <f t="shared" si="23"/>
        <v>0</v>
      </c>
      <c r="M103" s="142">
        <f t="shared" si="24"/>
        <v>0</v>
      </c>
      <c r="N103" s="142">
        <f t="shared" si="25"/>
        <v>0</v>
      </c>
      <c r="P103" s="24"/>
    </row>
    <row r="104" spans="1:16" ht="30" hidden="1" customHeight="1">
      <c r="A104" s="6"/>
      <c r="B104" s="8" t="s">
        <v>68</v>
      </c>
      <c r="C104" s="9">
        <v>38</v>
      </c>
      <c r="D104" s="10">
        <v>5</v>
      </c>
      <c r="E104" s="10">
        <v>2</v>
      </c>
      <c r="F104" s="11">
        <v>101100000</v>
      </c>
      <c r="G104" s="9">
        <v>0</v>
      </c>
      <c r="H104" s="12">
        <f>H105+H107+H109+H111</f>
        <v>0</v>
      </c>
      <c r="I104" s="12">
        <f>I105+I107+I109+I111</f>
        <v>0</v>
      </c>
      <c r="J104" s="12">
        <f>J105+J107+J109+J111</f>
        <v>0</v>
      </c>
      <c r="K104" s="7" t="s">
        <v>0</v>
      </c>
      <c r="L104" s="142">
        <f t="shared" si="23"/>
        <v>0</v>
      </c>
      <c r="M104" s="142">
        <f t="shared" si="24"/>
        <v>0</v>
      </c>
      <c r="N104" s="142">
        <f t="shared" si="25"/>
        <v>0</v>
      </c>
      <c r="P104" s="24"/>
    </row>
    <row r="105" spans="1:16" ht="30.75" hidden="1" customHeight="1">
      <c r="A105" s="6"/>
      <c r="B105" s="8" t="s">
        <v>69</v>
      </c>
      <c r="C105" s="9">
        <v>38</v>
      </c>
      <c r="D105" s="10">
        <v>5</v>
      </c>
      <c r="E105" s="10">
        <v>2</v>
      </c>
      <c r="F105" s="11">
        <v>101100001</v>
      </c>
      <c r="G105" s="9">
        <v>0</v>
      </c>
      <c r="H105" s="12">
        <f>H106</f>
        <v>0</v>
      </c>
      <c r="I105" s="12">
        <f>I106</f>
        <v>0</v>
      </c>
      <c r="J105" s="12">
        <f>J106</f>
        <v>0</v>
      </c>
      <c r="K105" s="7" t="s">
        <v>0</v>
      </c>
      <c r="L105" s="142">
        <f t="shared" si="23"/>
        <v>0</v>
      </c>
      <c r="M105" s="142">
        <f t="shared" si="24"/>
        <v>0</v>
      </c>
      <c r="N105" s="142">
        <f t="shared" si="25"/>
        <v>0</v>
      </c>
      <c r="P105" s="24"/>
    </row>
    <row r="106" spans="1:16" ht="27.75" hidden="1" customHeight="1">
      <c r="A106" s="6"/>
      <c r="B106" s="8" t="s">
        <v>3</v>
      </c>
      <c r="C106" s="9">
        <v>38</v>
      </c>
      <c r="D106" s="10">
        <v>5</v>
      </c>
      <c r="E106" s="10">
        <v>2</v>
      </c>
      <c r="F106" s="11">
        <v>101100001</v>
      </c>
      <c r="G106" s="9" t="s">
        <v>2</v>
      </c>
      <c r="H106" s="12"/>
      <c r="I106" s="12"/>
      <c r="J106" s="12"/>
      <c r="K106" s="7" t="s">
        <v>0</v>
      </c>
      <c r="L106" s="142">
        <f t="shared" si="23"/>
        <v>0</v>
      </c>
      <c r="M106" s="142">
        <f t="shared" si="24"/>
        <v>0</v>
      </c>
      <c r="N106" s="142">
        <f t="shared" si="25"/>
        <v>0</v>
      </c>
      <c r="P106" s="24"/>
    </row>
    <row r="107" spans="1:16" ht="27.75" hidden="1" customHeight="1">
      <c r="A107" s="6"/>
      <c r="B107" s="8" t="s">
        <v>70</v>
      </c>
      <c r="C107" s="9">
        <v>38</v>
      </c>
      <c r="D107" s="10">
        <v>5</v>
      </c>
      <c r="E107" s="10">
        <v>2</v>
      </c>
      <c r="F107" s="11">
        <v>101100002</v>
      </c>
      <c r="G107" s="9">
        <v>0</v>
      </c>
      <c r="H107" s="12">
        <f>H108</f>
        <v>0</v>
      </c>
      <c r="I107" s="12">
        <f>I108</f>
        <v>0</v>
      </c>
      <c r="J107" s="12">
        <f>J108</f>
        <v>0</v>
      </c>
      <c r="K107" s="7" t="s">
        <v>0</v>
      </c>
      <c r="L107" s="142">
        <f t="shared" si="23"/>
        <v>0</v>
      </c>
      <c r="M107" s="142">
        <f t="shared" si="24"/>
        <v>0</v>
      </c>
      <c r="N107" s="142">
        <f t="shared" si="25"/>
        <v>0</v>
      </c>
      <c r="P107" s="24"/>
    </row>
    <row r="108" spans="1:16" ht="28.5" hidden="1" customHeight="1">
      <c r="A108" s="6"/>
      <c r="B108" s="8" t="s">
        <v>3</v>
      </c>
      <c r="C108" s="9">
        <v>38</v>
      </c>
      <c r="D108" s="10">
        <v>5</v>
      </c>
      <c r="E108" s="10">
        <v>2</v>
      </c>
      <c r="F108" s="11">
        <v>101100002</v>
      </c>
      <c r="G108" s="9" t="s">
        <v>2</v>
      </c>
      <c r="H108" s="12"/>
      <c r="I108" s="12"/>
      <c r="J108" s="12"/>
      <c r="K108" s="7" t="s">
        <v>0</v>
      </c>
      <c r="L108" s="142">
        <f t="shared" si="23"/>
        <v>0</v>
      </c>
      <c r="M108" s="142">
        <f t="shared" si="24"/>
        <v>0</v>
      </c>
      <c r="N108" s="142">
        <f t="shared" si="25"/>
        <v>0</v>
      </c>
      <c r="P108" s="24"/>
    </row>
    <row r="109" spans="1:16" ht="28.5" hidden="1" customHeight="1">
      <c r="A109" s="6"/>
      <c r="B109" s="8" t="s">
        <v>71</v>
      </c>
      <c r="C109" s="9">
        <v>38</v>
      </c>
      <c r="D109" s="10">
        <v>5</v>
      </c>
      <c r="E109" s="10">
        <v>2</v>
      </c>
      <c r="F109" s="11">
        <v>101100003</v>
      </c>
      <c r="G109" s="9">
        <v>0</v>
      </c>
      <c r="H109" s="12">
        <f>H110</f>
        <v>0</v>
      </c>
      <c r="I109" s="12">
        <f>I110</f>
        <v>0</v>
      </c>
      <c r="J109" s="12">
        <f>J110</f>
        <v>0</v>
      </c>
      <c r="K109" s="7" t="s">
        <v>0</v>
      </c>
      <c r="L109" s="142">
        <f t="shared" si="23"/>
        <v>0</v>
      </c>
      <c r="M109" s="142">
        <f t="shared" si="24"/>
        <v>0</v>
      </c>
      <c r="N109" s="142">
        <f t="shared" si="25"/>
        <v>0</v>
      </c>
      <c r="P109" s="24"/>
    </row>
    <row r="110" spans="1:16" ht="34.5" hidden="1" customHeight="1">
      <c r="A110" s="6"/>
      <c r="B110" s="8" t="s">
        <v>3</v>
      </c>
      <c r="C110" s="9">
        <v>38</v>
      </c>
      <c r="D110" s="10">
        <v>5</v>
      </c>
      <c r="E110" s="10">
        <v>2</v>
      </c>
      <c r="F110" s="11">
        <v>101100003</v>
      </c>
      <c r="G110" s="9">
        <v>240</v>
      </c>
      <c r="H110" s="12"/>
      <c r="I110" s="12"/>
      <c r="J110" s="12"/>
      <c r="K110" s="7" t="s">
        <v>0</v>
      </c>
      <c r="L110" s="142">
        <f t="shared" si="23"/>
        <v>0</v>
      </c>
      <c r="M110" s="142">
        <f t="shared" si="24"/>
        <v>0</v>
      </c>
      <c r="N110" s="142">
        <f t="shared" si="25"/>
        <v>0</v>
      </c>
      <c r="P110" s="24"/>
    </row>
    <row r="111" spans="1:16" ht="14.25" hidden="1" customHeight="1">
      <c r="A111" s="6"/>
      <c r="B111" s="8" t="s">
        <v>72</v>
      </c>
      <c r="C111" s="9">
        <v>38</v>
      </c>
      <c r="D111" s="10">
        <v>5</v>
      </c>
      <c r="E111" s="10">
        <v>2</v>
      </c>
      <c r="F111" s="11">
        <v>101100004</v>
      </c>
      <c r="G111" s="9">
        <v>0</v>
      </c>
      <c r="H111" s="12">
        <f>H112</f>
        <v>0</v>
      </c>
      <c r="I111" s="12">
        <f>I112</f>
        <v>0</v>
      </c>
      <c r="J111" s="12">
        <f>J112</f>
        <v>0</v>
      </c>
      <c r="K111" s="7" t="s">
        <v>0</v>
      </c>
      <c r="L111" s="142">
        <f t="shared" si="23"/>
        <v>0</v>
      </c>
      <c r="M111" s="142">
        <f t="shared" si="24"/>
        <v>0</v>
      </c>
      <c r="N111" s="142">
        <f t="shared" si="25"/>
        <v>0</v>
      </c>
      <c r="P111" s="24"/>
    </row>
    <row r="112" spans="1:16" ht="26.25" hidden="1" customHeight="1">
      <c r="A112" s="6"/>
      <c r="B112" s="8" t="s">
        <v>3</v>
      </c>
      <c r="C112" s="9">
        <v>38</v>
      </c>
      <c r="D112" s="10">
        <v>5</v>
      </c>
      <c r="E112" s="10">
        <v>2</v>
      </c>
      <c r="F112" s="11">
        <v>101100004</v>
      </c>
      <c r="G112" s="9">
        <v>244</v>
      </c>
      <c r="H112" s="12"/>
      <c r="I112" s="13"/>
      <c r="J112" s="13"/>
      <c r="K112" s="7" t="s">
        <v>0</v>
      </c>
      <c r="L112" s="142">
        <f t="shared" si="23"/>
        <v>0</v>
      </c>
      <c r="M112" s="142">
        <f t="shared" si="24"/>
        <v>0</v>
      </c>
      <c r="N112" s="142">
        <f t="shared" si="25"/>
        <v>0</v>
      </c>
      <c r="P112" s="24"/>
    </row>
    <row r="113" spans="1:16" ht="15" customHeight="1">
      <c r="A113" s="6"/>
      <c r="B113" s="8" t="s">
        <v>73</v>
      </c>
      <c r="C113" s="9">
        <v>38</v>
      </c>
      <c r="D113" s="10">
        <v>5</v>
      </c>
      <c r="E113" s="10">
        <v>3</v>
      </c>
      <c r="F113" s="11">
        <v>0</v>
      </c>
      <c r="G113" s="9">
        <v>0</v>
      </c>
      <c r="H113" s="12">
        <f t="shared" ref="H113:J113" si="29">H114</f>
        <v>456.56099999999998</v>
      </c>
      <c r="I113" s="12">
        <f t="shared" si="29"/>
        <v>75</v>
      </c>
      <c r="J113" s="12">
        <f t="shared" si="29"/>
        <v>75</v>
      </c>
      <c r="K113" s="7" t="s">
        <v>0</v>
      </c>
      <c r="L113" s="142">
        <f t="shared" si="23"/>
        <v>456561</v>
      </c>
      <c r="M113" s="142">
        <f t="shared" si="24"/>
        <v>75000</v>
      </c>
      <c r="N113" s="142">
        <f t="shared" si="25"/>
        <v>75000</v>
      </c>
      <c r="P113" s="24"/>
    </row>
    <row r="114" spans="1:16" ht="40.5" customHeight="1">
      <c r="A114" s="6"/>
      <c r="B114" s="8" t="s">
        <v>341</v>
      </c>
      <c r="C114" s="9">
        <v>38</v>
      </c>
      <c r="D114" s="10">
        <v>5</v>
      </c>
      <c r="E114" s="10">
        <v>3</v>
      </c>
      <c r="F114" s="11">
        <v>100000000</v>
      </c>
      <c r="G114" s="9">
        <v>0</v>
      </c>
      <c r="H114" s="12">
        <f>H115+H128</f>
        <v>456.56099999999998</v>
      </c>
      <c r="I114" s="12">
        <f t="shared" ref="I114:J114" si="30">I115+I128</f>
        <v>75</v>
      </c>
      <c r="J114" s="12">
        <f t="shared" si="30"/>
        <v>75</v>
      </c>
      <c r="K114" s="7" t="s">
        <v>0</v>
      </c>
      <c r="L114" s="142">
        <f t="shared" si="23"/>
        <v>456561</v>
      </c>
      <c r="M114" s="142">
        <f t="shared" si="24"/>
        <v>75000</v>
      </c>
      <c r="N114" s="142">
        <f t="shared" si="25"/>
        <v>75000</v>
      </c>
      <c r="P114" s="24"/>
    </row>
    <row r="115" spans="1:16" ht="16.5" customHeight="1">
      <c r="A115" s="6"/>
      <c r="B115" s="8" t="s">
        <v>74</v>
      </c>
      <c r="C115" s="9">
        <v>38</v>
      </c>
      <c r="D115" s="10">
        <v>5</v>
      </c>
      <c r="E115" s="10">
        <v>3</v>
      </c>
      <c r="F115" s="11">
        <v>100100000</v>
      </c>
      <c r="G115" s="9">
        <v>0</v>
      </c>
      <c r="H115" s="12">
        <f>H116+H118+H120+H122+H124+H126</f>
        <v>17.984999999999999</v>
      </c>
      <c r="I115" s="12">
        <f>I116+I118+I120+I122+I124+I126</f>
        <v>75</v>
      </c>
      <c r="J115" s="12">
        <f>J116+J118+J120+J122+J124+J126</f>
        <v>75</v>
      </c>
      <c r="K115" s="7"/>
      <c r="L115" s="142">
        <f t="shared" si="23"/>
        <v>17985</v>
      </c>
      <c r="M115" s="142">
        <f t="shared" si="24"/>
        <v>75000</v>
      </c>
      <c r="N115" s="142">
        <f t="shared" si="25"/>
        <v>75000</v>
      </c>
      <c r="P115" s="24"/>
    </row>
    <row r="116" spans="1:16" ht="18" hidden="1" customHeight="1">
      <c r="A116" s="6"/>
      <c r="B116" s="8" t="s">
        <v>75</v>
      </c>
      <c r="C116" s="9">
        <v>38</v>
      </c>
      <c r="D116" s="10">
        <v>5</v>
      </c>
      <c r="E116" s="10">
        <v>3</v>
      </c>
      <c r="F116" s="11">
        <v>100100001</v>
      </c>
      <c r="G116" s="9">
        <v>0</v>
      </c>
      <c r="H116" s="12">
        <f>H117</f>
        <v>0</v>
      </c>
      <c r="I116" s="12">
        <f>I117</f>
        <v>0</v>
      </c>
      <c r="J116" s="12">
        <f>J117</f>
        <v>0</v>
      </c>
      <c r="K116" s="7"/>
      <c r="L116" s="142">
        <f t="shared" si="23"/>
        <v>0</v>
      </c>
      <c r="M116" s="142">
        <f t="shared" si="24"/>
        <v>0</v>
      </c>
      <c r="N116" s="142">
        <f t="shared" si="25"/>
        <v>0</v>
      </c>
      <c r="P116" s="24"/>
    </row>
    <row r="117" spans="1:16" ht="29.25" hidden="1" customHeight="1">
      <c r="A117" s="6"/>
      <c r="B117" s="8" t="s">
        <v>3</v>
      </c>
      <c r="C117" s="9">
        <v>38</v>
      </c>
      <c r="D117" s="10">
        <v>5</v>
      </c>
      <c r="E117" s="10">
        <v>3</v>
      </c>
      <c r="F117" s="11">
        <v>100100001</v>
      </c>
      <c r="G117" s="9">
        <v>244</v>
      </c>
      <c r="H117" s="12"/>
      <c r="I117" s="13">
        <f>H117</f>
        <v>0</v>
      </c>
      <c r="J117" s="13">
        <f>I117</f>
        <v>0</v>
      </c>
      <c r="K117" s="7"/>
      <c r="L117" s="142">
        <f t="shared" si="23"/>
        <v>0</v>
      </c>
      <c r="M117" s="142">
        <f t="shared" si="24"/>
        <v>0</v>
      </c>
      <c r="N117" s="142">
        <f t="shared" si="25"/>
        <v>0</v>
      </c>
      <c r="P117" s="24"/>
    </row>
    <row r="118" spans="1:16" ht="15.75" hidden="1" customHeight="1">
      <c r="A118" s="6"/>
      <c r="B118" s="8" t="s">
        <v>76</v>
      </c>
      <c r="C118" s="9">
        <v>38</v>
      </c>
      <c r="D118" s="10">
        <v>5</v>
      </c>
      <c r="E118" s="10">
        <v>3</v>
      </c>
      <c r="F118" s="11">
        <v>100100002</v>
      </c>
      <c r="G118" s="9">
        <v>0</v>
      </c>
      <c r="H118" s="12">
        <f>H119</f>
        <v>0</v>
      </c>
      <c r="I118" s="12">
        <f>I119</f>
        <v>0</v>
      </c>
      <c r="J118" s="12">
        <f>J119</f>
        <v>0</v>
      </c>
      <c r="K118" s="7" t="s">
        <v>0</v>
      </c>
      <c r="L118" s="142">
        <f t="shared" si="23"/>
        <v>0</v>
      </c>
      <c r="M118" s="142">
        <f t="shared" si="24"/>
        <v>0</v>
      </c>
      <c r="N118" s="142">
        <f t="shared" si="25"/>
        <v>0</v>
      </c>
      <c r="P118" s="24"/>
    </row>
    <row r="119" spans="1:16" ht="29.25" hidden="1" customHeight="1">
      <c r="A119" s="6"/>
      <c r="B119" s="8" t="s">
        <v>3</v>
      </c>
      <c r="C119" s="9">
        <v>38</v>
      </c>
      <c r="D119" s="10">
        <v>5</v>
      </c>
      <c r="E119" s="10">
        <v>3</v>
      </c>
      <c r="F119" s="11">
        <v>100100002</v>
      </c>
      <c r="G119" s="9">
        <v>244</v>
      </c>
      <c r="H119" s="12"/>
      <c r="I119" s="12">
        <f>H119</f>
        <v>0</v>
      </c>
      <c r="J119" s="12">
        <f>I119</f>
        <v>0</v>
      </c>
      <c r="K119" s="7" t="s">
        <v>0</v>
      </c>
      <c r="L119" s="142">
        <f t="shared" si="23"/>
        <v>0</v>
      </c>
      <c r="M119" s="142">
        <f t="shared" si="24"/>
        <v>0</v>
      </c>
      <c r="N119" s="142">
        <f t="shared" si="25"/>
        <v>0</v>
      </c>
      <c r="P119" s="24"/>
    </row>
    <row r="120" spans="1:16" ht="14.25" customHeight="1">
      <c r="A120" s="6"/>
      <c r="B120" s="8" t="s">
        <v>77</v>
      </c>
      <c r="C120" s="9">
        <v>38</v>
      </c>
      <c r="D120" s="10">
        <v>5</v>
      </c>
      <c r="E120" s="10">
        <v>3</v>
      </c>
      <c r="F120" s="11">
        <v>100100003</v>
      </c>
      <c r="G120" s="9">
        <v>0</v>
      </c>
      <c r="H120" s="12">
        <f>H121</f>
        <v>7.9850000000000003</v>
      </c>
      <c r="I120" s="12">
        <f>I121</f>
        <v>25</v>
      </c>
      <c r="J120" s="12">
        <f>J121</f>
        <v>25</v>
      </c>
      <c r="K120" s="7"/>
      <c r="L120" s="142">
        <f t="shared" si="23"/>
        <v>7985</v>
      </c>
      <c r="M120" s="142">
        <f t="shared" si="24"/>
        <v>25000</v>
      </c>
      <c r="N120" s="142">
        <f t="shared" si="25"/>
        <v>25000</v>
      </c>
      <c r="P120" s="24"/>
    </row>
    <row r="121" spans="1:16" ht="29.25" customHeight="1">
      <c r="A121" s="6"/>
      <c r="B121" s="8" t="s">
        <v>3</v>
      </c>
      <c r="C121" s="9">
        <v>38</v>
      </c>
      <c r="D121" s="10">
        <v>5</v>
      </c>
      <c r="E121" s="10">
        <v>3</v>
      </c>
      <c r="F121" s="11">
        <v>100100003</v>
      </c>
      <c r="G121" s="9">
        <v>240</v>
      </c>
      <c r="H121" s="12">
        <v>7.9850000000000003</v>
      </c>
      <c r="I121" s="12">
        <v>25</v>
      </c>
      <c r="J121" s="12">
        <f>I121</f>
        <v>25</v>
      </c>
      <c r="K121" s="7"/>
      <c r="L121" s="142">
        <f t="shared" si="23"/>
        <v>7985</v>
      </c>
      <c r="M121" s="142">
        <f t="shared" si="24"/>
        <v>25000</v>
      </c>
      <c r="N121" s="142">
        <f t="shared" si="25"/>
        <v>25000</v>
      </c>
      <c r="P121" s="24"/>
    </row>
    <row r="122" spans="1:16" ht="29.25" hidden="1" customHeight="1">
      <c r="A122" s="6"/>
      <c r="B122" s="8" t="s">
        <v>78</v>
      </c>
      <c r="C122" s="9">
        <v>38</v>
      </c>
      <c r="D122" s="10">
        <v>5</v>
      </c>
      <c r="E122" s="10">
        <v>3</v>
      </c>
      <c r="F122" s="11">
        <v>100100004</v>
      </c>
      <c r="G122" s="9">
        <v>0</v>
      </c>
      <c r="H122" s="12">
        <f>H123</f>
        <v>0</v>
      </c>
      <c r="I122" s="12">
        <f>I123</f>
        <v>0</v>
      </c>
      <c r="J122" s="12">
        <f>J123</f>
        <v>0</v>
      </c>
      <c r="K122" s="7"/>
      <c r="L122" s="142">
        <f t="shared" si="23"/>
        <v>0</v>
      </c>
      <c r="M122" s="142">
        <f t="shared" si="24"/>
        <v>0</v>
      </c>
      <c r="N122" s="142">
        <f t="shared" si="25"/>
        <v>0</v>
      </c>
      <c r="P122" s="24"/>
    </row>
    <row r="123" spans="1:16" ht="29.25" hidden="1" customHeight="1">
      <c r="A123" s="6"/>
      <c r="B123" s="8" t="s">
        <v>3</v>
      </c>
      <c r="C123" s="9">
        <v>38</v>
      </c>
      <c r="D123" s="10">
        <v>5</v>
      </c>
      <c r="E123" s="10">
        <v>3</v>
      </c>
      <c r="F123" s="11">
        <v>100100004</v>
      </c>
      <c r="G123" s="9">
        <v>244</v>
      </c>
      <c r="H123" s="12"/>
      <c r="I123" s="12">
        <v>0</v>
      </c>
      <c r="J123" s="12">
        <f>I123</f>
        <v>0</v>
      </c>
      <c r="K123" s="7"/>
      <c r="L123" s="142">
        <f t="shared" si="23"/>
        <v>0</v>
      </c>
      <c r="M123" s="142">
        <f t="shared" si="24"/>
        <v>0</v>
      </c>
      <c r="N123" s="142">
        <f t="shared" si="25"/>
        <v>0</v>
      </c>
      <c r="P123" s="24"/>
    </row>
    <row r="124" spans="1:16" ht="35.25" hidden="1" customHeight="1">
      <c r="A124" s="6"/>
      <c r="B124" s="8" t="s">
        <v>79</v>
      </c>
      <c r="C124" s="9">
        <v>38</v>
      </c>
      <c r="D124" s="10">
        <v>5</v>
      </c>
      <c r="E124" s="10">
        <v>3</v>
      </c>
      <c r="F124" s="11">
        <v>100100005</v>
      </c>
      <c r="G124" s="9">
        <v>0</v>
      </c>
      <c r="H124" s="12">
        <f>H125</f>
        <v>0</v>
      </c>
      <c r="I124" s="12">
        <f>I125</f>
        <v>0</v>
      </c>
      <c r="J124" s="12">
        <f>J125</f>
        <v>0</v>
      </c>
      <c r="K124" s="7"/>
      <c r="L124" s="142">
        <f t="shared" si="23"/>
        <v>0</v>
      </c>
      <c r="M124" s="142">
        <f t="shared" si="24"/>
        <v>0</v>
      </c>
      <c r="N124" s="142">
        <f t="shared" si="25"/>
        <v>0</v>
      </c>
      <c r="P124" s="24"/>
    </row>
    <row r="125" spans="1:16" ht="27.75" hidden="1" customHeight="1">
      <c r="A125" s="6"/>
      <c r="B125" s="8" t="s">
        <v>3</v>
      </c>
      <c r="C125" s="9">
        <v>38</v>
      </c>
      <c r="D125" s="10">
        <v>5</v>
      </c>
      <c r="E125" s="10">
        <v>3</v>
      </c>
      <c r="F125" s="11">
        <v>100100005</v>
      </c>
      <c r="G125" s="9">
        <v>244</v>
      </c>
      <c r="H125" s="12"/>
      <c r="I125" s="12">
        <f>H125</f>
        <v>0</v>
      </c>
      <c r="J125" s="12">
        <f>I125</f>
        <v>0</v>
      </c>
      <c r="K125" s="7" t="s">
        <v>0</v>
      </c>
      <c r="L125" s="142">
        <f t="shared" si="23"/>
        <v>0</v>
      </c>
      <c r="M125" s="142">
        <f t="shared" si="24"/>
        <v>0</v>
      </c>
      <c r="N125" s="142">
        <f t="shared" si="25"/>
        <v>0</v>
      </c>
      <c r="P125" s="24"/>
    </row>
    <row r="126" spans="1:16" ht="16.5" customHeight="1">
      <c r="A126" s="6"/>
      <c r="B126" s="8" t="s">
        <v>80</v>
      </c>
      <c r="C126" s="9">
        <v>38</v>
      </c>
      <c r="D126" s="10">
        <v>5</v>
      </c>
      <c r="E126" s="10">
        <v>3</v>
      </c>
      <c r="F126" s="11">
        <v>100100006</v>
      </c>
      <c r="G126" s="9">
        <v>0</v>
      </c>
      <c r="H126" s="12">
        <f>H127</f>
        <v>10</v>
      </c>
      <c r="I126" s="12">
        <f>I127</f>
        <v>50</v>
      </c>
      <c r="J126" s="12">
        <f>J127</f>
        <v>50</v>
      </c>
      <c r="K126" s="7"/>
      <c r="L126" s="142">
        <f t="shared" si="23"/>
        <v>10000</v>
      </c>
      <c r="M126" s="142">
        <f t="shared" si="24"/>
        <v>50000</v>
      </c>
      <c r="N126" s="142">
        <f t="shared" si="25"/>
        <v>50000</v>
      </c>
      <c r="P126" s="24"/>
    </row>
    <row r="127" spans="1:16" ht="27.75" customHeight="1">
      <c r="A127" s="6"/>
      <c r="B127" s="8" t="s">
        <v>3</v>
      </c>
      <c r="C127" s="9">
        <v>38</v>
      </c>
      <c r="D127" s="10">
        <v>5</v>
      </c>
      <c r="E127" s="10">
        <v>3</v>
      </c>
      <c r="F127" s="11">
        <v>100100006</v>
      </c>
      <c r="G127" s="9">
        <v>240</v>
      </c>
      <c r="H127" s="12">
        <v>10</v>
      </c>
      <c r="I127" s="13">
        <v>50</v>
      </c>
      <c r="J127" s="13">
        <f>I127</f>
        <v>50</v>
      </c>
      <c r="K127" s="7"/>
      <c r="L127" s="142">
        <f t="shared" si="23"/>
        <v>10000</v>
      </c>
      <c r="M127" s="142">
        <f t="shared" si="24"/>
        <v>50000</v>
      </c>
      <c r="N127" s="142">
        <f t="shared" si="25"/>
        <v>50000</v>
      </c>
      <c r="P127" s="24"/>
    </row>
    <row r="128" spans="1:16" s="141" customFormat="1" ht="25.5" customHeight="1">
      <c r="A128" s="6"/>
      <c r="B128" s="8" t="s">
        <v>377</v>
      </c>
      <c r="C128" s="9">
        <v>38</v>
      </c>
      <c r="D128" s="10">
        <v>5</v>
      </c>
      <c r="E128" s="10">
        <v>3</v>
      </c>
      <c r="F128" s="11" t="s">
        <v>386</v>
      </c>
      <c r="G128" s="9">
        <v>0</v>
      </c>
      <c r="H128" s="12">
        <f>H129</f>
        <v>438.57599999999996</v>
      </c>
      <c r="I128" s="12">
        <f>I129</f>
        <v>0</v>
      </c>
      <c r="J128" s="12">
        <f>J129</f>
        <v>0</v>
      </c>
      <c r="K128" s="7"/>
      <c r="L128" s="142">
        <f t="shared" si="23"/>
        <v>438575.99999999994</v>
      </c>
      <c r="M128" s="142">
        <f t="shared" si="24"/>
        <v>0</v>
      </c>
      <c r="N128" s="142">
        <f t="shared" si="25"/>
        <v>0</v>
      </c>
      <c r="P128" s="24"/>
    </row>
    <row r="129" spans="1:18" s="141" customFormat="1" ht="27.75" customHeight="1">
      <c r="A129" s="6"/>
      <c r="B129" s="8" t="s">
        <v>3</v>
      </c>
      <c r="C129" s="9">
        <v>38</v>
      </c>
      <c r="D129" s="10">
        <v>5</v>
      </c>
      <c r="E129" s="10">
        <v>3</v>
      </c>
      <c r="F129" s="11" t="s">
        <v>386</v>
      </c>
      <c r="G129" s="9">
        <v>240</v>
      </c>
      <c r="H129" s="12">
        <f>Доходы!C53+Доходы!C43+57.015</f>
        <v>438.57599999999996</v>
      </c>
      <c r="I129" s="13">
        <v>0</v>
      </c>
      <c r="J129" s="13">
        <v>0</v>
      </c>
      <c r="K129" s="7"/>
      <c r="L129" s="142">
        <f t="shared" si="23"/>
        <v>438575.99999999994</v>
      </c>
      <c r="M129" s="142">
        <f t="shared" si="24"/>
        <v>0</v>
      </c>
      <c r="N129" s="142">
        <f t="shared" si="25"/>
        <v>0</v>
      </c>
      <c r="P129" s="24"/>
    </row>
    <row r="130" spans="1:18" ht="15.75" customHeight="1">
      <c r="A130" s="6"/>
      <c r="B130" s="8" t="s">
        <v>32</v>
      </c>
      <c r="C130" s="9">
        <v>38</v>
      </c>
      <c r="D130" s="10">
        <v>8</v>
      </c>
      <c r="E130" s="10">
        <v>0</v>
      </c>
      <c r="F130" s="11">
        <v>0</v>
      </c>
      <c r="G130" s="9">
        <v>0</v>
      </c>
      <c r="H130" s="12">
        <f>H131</f>
        <v>1402.53</v>
      </c>
      <c r="I130" s="12">
        <f>I131</f>
        <v>990.47</v>
      </c>
      <c r="J130" s="12">
        <f>J131</f>
        <v>904.47</v>
      </c>
      <c r="K130" s="7" t="s">
        <v>0</v>
      </c>
      <c r="L130" s="142">
        <f t="shared" si="23"/>
        <v>1402530</v>
      </c>
      <c r="M130" s="142">
        <f t="shared" si="24"/>
        <v>990470</v>
      </c>
      <c r="N130" s="142">
        <f t="shared" si="25"/>
        <v>904470</v>
      </c>
      <c r="P130" s="24"/>
    </row>
    <row r="131" spans="1:18" ht="14.25" customHeight="1">
      <c r="A131" s="6"/>
      <c r="B131" s="8" t="s">
        <v>31</v>
      </c>
      <c r="C131" s="9">
        <v>38</v>
      </c>
      <c r="D131" s="10">
        <v>8</v>
      </c>
      <c r="E131" s="10">
        <v>1</v>
      </c>
      <c r="F131" s="11">
        <v>0</v>
      </c>
      <c r="G131" s="9">
        <v>0</v>
      </c>
      <c r="H131" s="12">
        <f>H132</f>
        <v>1402.53</v>
      </c>
      <c r="I131" s="12">
        <f t="shared" ref="I131:J132" si="31">I132</f>
        <v>990.47</v>
      </c>
      <c r="J131" s="12">
        <f t="shared" si="31"/>
        <v>904.47</v>
      </c>
      <c r="K131" s="7" t="s">
        <v>0</v>
      </c>
      <c r="L131" s="142">
        <f t="shared" si="23"/>
        <v>1402530</v>
      </c>
      <c r="M131" s="142">
        <f t="shared" si="24"/>
        <v>990470</v>
      </c>
      <c r="N131" s="142">
        <f t="shared" si="25"/>
        <v>904470</v>
      </c>
      <c r="P131" s="24"/>
    </row>
    <row r="132" spans="1:18" ht="36.75" customHeight="1">
      <c r="A132" s="6"/>
      <c r="B132" s="8" t="s">
        <v>341</v>
      </c>
      <c r="C132" s="9">
        <v>38</v>
      </c>
      <c r="D132" s="10">
        <v>8</v>
      </c>
      <c r="E132" s="10">
        <v>1</v>
      </c>
      <c r="F132" s="11" t="s">
        <v>17</v>
      </c>
      <c r="G132" s="9">
        <v>0</v>
      </c>
      <c r="H132" s="12">
        <f>H133</f>
        <v>1402.53</v>
      </c>
      <c r="I132" s="12">
        <f t="shared" si="31"/>
        <v>990.47</v>
      </c>
      <c r="J132" s="12">
        <f t="shared" si="31"/>
        <v>904.47</v>
      </c>
      <c r="K132" s="7" t="s">
        <v>0</v>
      </c>
      <c r="L132" s="142">
        <f t="shared" si="23"/>
        <v>1402530</v>
      </c>
      <c r="M132" s="142">
        <f t="shared" si="24"/>
        <v>990470</v>
      </c>
      <c r="N132" s="142">
        <f t="shared" si="25"/>
        <v>904470</v>
      </c>
      <c r="P132" s="24"/>
    </row>
    <row r="133" spans="1:18" ht="26.25" customHeight="1">
      <c r="A133" s="6"/>
      <c r="B133" s="8" t="s">
        <v>81</v>
      </c>
      <c r="C133" s="9">
        <v>38</v>
      </c>
      <c r="D133" s="10">
        <v>8</v>
      </c>
      <c r="E133" s="10">
        <v>1</v>
      </c>
      <c r="F133" s="11">
        <v>100300000</v>
      </c>
      <c r="G133" s="9">
        <v>0</v>
      </c>
      <c r="H133" s="12">
        <f>H134+H139+H141+H143</f>
        <v>1402.53</v>
      </c>
      <c r="I133" s="12">
        <f>I134+I139+I141</f>
        <v>990.47</v>
      </c>
      <c r="J133" s="12">
        <f>J134+J139+J141</f>
        <v>904.47</v>
      </c>
      <c r="K133" s="7" t="s">
        <v>0</v>
      </c>
      <c r="L133" s="142">
        <f t="shared" si="23"/>
        <v>1402530</v>
      </c>
      <c r="M133" s="142">
        <f t="shared" si="24"/>
        <v>990470</v>
      </c>
      <c r="N133" s="142">
        <f t="shared" si="25"/>
        <v>904470</v>
      </c>
      <c r="P133" s="24"/>
    </row>
    <row r="134" spans="1:18" ht="25.5" customHeight="1">
      <c r="A134" s="6"/>
      <c r="B134" s="8" t="s">
        <v>82</v>
      </c>
      <c r="C134" s="9">
        <v>38</v>
      </c>
      <c r="D134" s="10">
        <v>8</v>
      </c>
      <c r="E134" s="10">
        <v>1</v>
      </c>
      <c r="F134" s="11">
        <v>100300001</v>
      </c>
      <c r="G134" s="9">
        <v>0</v>
      </c>
      <c r="H134" s="12">
        <f>H135+H136+H137</f>
        <v>1377.53</v>
      </c>
      <c r="I134" s="12">
        <f t="shared" ref="I134:J134" si="32">I135+I136+I137</f>
        <v>965.47</v>
      </c>
      <c r="J134" s="12">
        <f t="shared" si="32"/>
        <v>879.47</v>
      </c>
      <c r="K134" s="7" t="s">
        <v>0</v>
      </c>
      <c r="L134" s="142">
        <f t="shared" si="23"/>
        <v>1377530</v>
      </c>
      <c r="M134" s="142">
        <f t="shared" si="24"/>
        <v>965470</v>
      </c>
      <c r="N134" s="142">
        <f t="shared" si="25"/>
        <v>879470</v>
      </c>
      <c r="P134" s="24">
        <v>255000</v>
      </c>
    </row>
    <row r="135" spans="1:18" ht="25.5" customHeight="1">
      <c r="A135" s="6"/>
      <c r="B135" s="8" t="s">
        <v>3</v>
      </c>
      <c r="C135" s="9">
        <v>38</v>
      </c>
      <c r="D135" s="10">
        <v>8</v>
      </c>
      <c r="E135" s="10">
        <v>1</v>
      </c>
      <c r="F135" s="11">
        <v>100300001</v>
      </c>
      <c r="G135" s="9" t="s">
        <v>2</v>
      </c>
      <c r="H135" s="12">
        <v>948.65</v>
      </c>
      <c r="I135" s="13">
        <v>536.59</v>
      </c>
      <c r="J135" s="13">
        <f>I135-86</f>
        <v>450.59000000000003</v>
      </c>
      <c r="K135" s="7" t="s">
        <v>0</v>
      </c>
      <c r="L135" s="142">
        <f t="shared" si="23"/>
        <v>948650</v>
      </c>
      <c r="M135" s="142">
        <f t="shared" si="24"/>
        <v>536590</v>
      </c>
      <c r="N135" s="142">
        <f t="shared" si="25"/>
        <v>450590.00000000006</v>
      </c>
      <c r="P135" s="24">
        <f>L135-P134</f>
        <v>693650</v>
      </c>
      <c r="Q135" s="24">
        <f>M135-P134</f>
        <v>281590</v>
      </c>
      <c r="R135" s="22">
        <f>P135-Q135</f>
        <v>412060</v>
      </c>
    </row>
    <row r="136" spans="1:18" ht="14.25" customHeight="1">
      <c r="A136" s="6"/>
      <c r="B136" s="8" t="s">
        <v>12</v>
      </c>
      <c r="C136" s="9">
        <v>38</v>
      </c>
      <c r="D136" s="10">
        <v>8</v>
      </c>
      <c r="E136" s="10">
        <v>1</v>
      </c>
      <c r="F136" s="11">
        <v>100300001</v>
      </c>
      <c r="G136" s="9">
        <v>540</v>
      </c>
      <c r="H136" s="12">
        <v>428.88</v>
      </c>
      <c r="I136" s="13">
        <f>H136</f>
        <v>428.88</v>
      </c>
      <c r="J136" s="13">
        <f>I136</f>
        <v>428.88</v>
      </c>
      <c r="K136" s="7" t="s">
        <v>0</v>
      </c>
      <c r="L136" s="142">
        <f t="shared" si="23"/>
        <v>428880</v>
      </c>
      <c r="M136" s="142">
        <f t="shared" si="24"/>
        <v>428880</v>
      </c>
      <c r="N136" s="142">
        <f t="shared" si="25"/>
        <v>428880</v>
      </c>
      <c r="P136" s="24"/>
    </row>
    <row r="137" spans="1:18" s="125" customFormat="1" ht="14.25" hidden="1" customHeight="1">
      <c r="A137" s="6"/>
      <c r="B137" s="8"/>
      <c r="C137" s="9"/>
      <c r="D137" s="10"/>
      <c r="E137" s="10"/>
      <c r="F137" s="11"/>
      <c r="G137" s="9"/>
      <c r="H137" s="12"/>
      <c r="I137" s="13"/>
      <c r="J137" s="13"/>
      <c r="K137" s="7"/>
      <c r="L137" s="142">
        <f t="shared" si="23"/>
        <v>0</v>
      </c>
      <c r="M137" s="142">
        <f t="shared" si="24"/>
        <v>0</v>
      </c>
      <c r="N137" s="142">
        <f t="shared" si="25"/>
        <v>0</v>
      </c>
      <c r="P137" s="24"/>
    </row>
    <row r="138" spans="1:18" s="128" customFormat="1" ht="29.25" hidden="1" customHeight="1">
      <c r="A138" s="6"/>
      <c r="B138" s="8"/>
      <c r="C138" s="9"/>
      <c r="D138" s="10"/>
      <c r="E138" s="10"/>
      <c r="F138" s="11"/>
      <c r="G138" s="9"/>
      <c r="H138" s="12"/>
      <c r="I138" s="13"/>
      <c r="J138" s="13"/>
      <c r="K138" s="7"/>
      <c r="L138" s="142">
        <f t="shared" si="23"/>
        <v>0</v>
      </c>
      <c r="M138" s="142">
        <f t="shared" si="24"/>
        <v>0</v>
      </c>
      <c r="N138" s="142">
        <f t="shared" si="25"/>
        <v>0</v>
      </c>
      <c r="P138" s="24"/>
    </row>
    <row r="139" spans="1:18" ht="14.25" customHeight="1">
      <c r="A139" s="6"/>
      <c r="B139" s="8" t="s">
        <v>30</v>
      </c>
      <c r="C139" s="9">
        <v>38</v>
      </c>
      <c r="D139" s="10">
        <v>8</v>
      </c>
      <c r="E139" s="10">
        <v>1</v>
      </c>
      <c r="F139" s="11">
        <v>100300002</v>
      </c>
      <c r="G139" s="9">
        <v>0</v>
      </c>
      <c r="H139" s="12">
        <f>H140</f>
        <v>25</v>
      </c>
      <c r="I139" s="12">
        <f>I140</f>
        <v>25</v>
      </c>
      <c r="J139" s="12">
        <f>J140</f>
        <v>25</v>
      </c>
      <c r="K139" s="7" t="s">
        <v>0</v>
      </c>
      <c r="L139" s="142">
        <f t="shared" si="23"/>
        <v>25000</v>
      </c>
      <c r="M139" s="142">
        <f t="shared" si="24"/>
        <v>25000</v>
      </c>
      <c r="N139" s="142">
        <f t="shared" si="25"/>
        <v>25000</v>
      </c>
      <c r="P139" s="24"/>
    </row>
    <row r="140" spans="1:18" ht="25.5" customHeight="1">
      <c r="A140" s="6"/>
      <c r="B140" s="8" t="s">
        <v>3</v>
      </c>
      <c r="C140" s="9">
        <v>38</v>
      </c>
      <c r="D140" s="10">
        <v>8</v>
      </c>
      <c r="E140" s="10">
        <v>1</v>
      </c>
      <c r="F140" s="11">
        <v>100300002</v>
      </c>
      <c r="G140" s="9" t="s">
        <v>2</v>
      </c>
      <c r="H140" s="12">
        <v>25</v>
      </c>
      <c r="I140" s="13">
        <f>H140</f>
        <v>25</v>
      </c>
      <c r="J140" s="13">
        <f>I140</f>
        <v>25</v>
      </c>
      <c r="K140" s="7" t="s">
        <v>0</v>
      </c>
      <c r="L140" s="142">
        <f t="shared" si="23"/>
        <v>25000</v>
      </c>
      <c r="M140" s="142">
        <f t="shared" si="24"/>
        <v>25000</v>
      </c>
      <c r="N140" s="142">
        <f t="shared" si="25"/>
        <v>25000</v>
      </c>
      <c r="P140" s="24"/>
      <c r="R140" s="143">
        <v>536592.41</v>
      </c>
    </row>
    <row r="141" spans="1:18" ht="30" hidden="1" customHeight="1">
      <c r="A141" s="6"/>
      <c r="B141" s="8" t="s">
        <v>83</v>
      </c>
      <c r="C141" s="9">
        <v>6</v>
      </c>
      <c r="D141" s="10">
        <v>8</v>
      </c>
      <c r="E141" s="10">
        <v>1</v>
      </c>
      <c r="F141" s="11">
        <v>100300003</v>
      </c>
      <c r="G141" s="9">
        <v>0</v>
      </c>
      <c r="H141" s="12">
        <f>H142</f>
        <v>0</v>
      </c>
      <c r="I141" s="12">
        <f>I142</f>
        <v>0</v>
      </c>
      <c r="J141" s="12">
        <f>J142</f>
        <v>0</v>
      </c>
      <c r="K141" s="7" t="s">
        <v>0</v>
      </c>
      <c r="L141" s="142">
        <f t="shared" si="23"/>
        <v>0</v>
      </c>
      <c r="M141" s="142">
        <f t="shared" si="24"/>
        <v>0</v>
      </c>
      <c r="N141" s="142">
        <f t="shared" si="25"/>
        <v>0</v>
      </c>
      <c r="P141" s="24"/>
    </row>
    <row r="142" spans="1:18" ht="30.75" hidden="1" customHeight="1">
      <c r="A142" s="6"/>
      <c r="B142" s="8" t="s">
        <v>3</v>
      </c>
      <c r="C142" s="9">
        <v>6</v>
      </c>
      <c r="D142" s="10">
        <v>8</v>
      </c>
      <c r="E142" s="10">
        <v>1</v>
      </c>
      <c r="F142" s="11">
        <v>100300003</v>
      </c>
      <c r="G142" s="9" t="s">
        <v>2</v>
      </c>
      <c r="H142" s="12"/>
      <c r="I142" s="13">
        <f>H142</f>
        <v>0</v>
      </c>
      <c r="J142" s="13">
        <f>I142</f>
        <v>0</v>
      </c>
      <c r="K142" s="7" t="s">
        <v>0</v>
      </c>
      <c r="L142" s="142">
        <f t="shared" si="23"/>
        <v>0</v>
      </c>
      <c r="M142" s="142">
        <f t="shared" si="24"/>
        <v>0</v>
      </c>
      <c r="N142" s="142">
        <f t="shared" si="25"/>
        <v>0</v>
      </c>
      <c r="P142" s="24"/>
    </row>
    <row r="143" spans="1:18" s="128" customFormat="1" ht="21.75" hidden="1" customHeight="1">
      <c r="A143" s="6"/>
      <c r="B143" s="8" t="s">
        <v>357</v>
      </c>
      <c r="C143" s="9">
        <v>38</v>
      </c>
      <c r="D143" s="10">
        <v>8</v>
      </c>
      <c r="E143" s="10">
        <v>1</v>
      </c>
      <c r="F143" s="11" t="s">
        <v>356</v>
      </c>
      <c r="G143" s="9">
        <v>0</v>
      </c>
      <c r="H143" s="12">
        <f>H144</f>
        <v>0</v>
      </c>
      <c r="I143" s="13">
        <v>0</v>
      </c>
      <c r="J143" s="13">
        <v>0</v>
      </c>
      <c r="K143" s="7"/>
      <c r="L143" s="142">
        <f t="shared" si="23"/>
        <v>0</v>
      </c>
      <c r="M143" s="142">
        <f t="shared" si="24"/>
        <v>0</v>
      </c>
      <c r="N143" s="142">
        <f t="shared" si="25"/>
        <v>0</v>
      </c>
      <c r="P143" s="24"/>
    </row>
    <row r="144" spans="1:18" s="128" customFormat="1" ht="30.75" hidden="1" customHeight="1">
      <c r="A144" s="6"/>
      <c r="B144" s="8" t="str">
        <f>B141</f>
        <v>Участие творческих коллективов и исполнителей в областных, межрайонных, районных фестивалях и конкурсах</v>
      </c>
      <c r="C144" s="9">
        <v>38</v>
      </c>
      <c r="D144" s="10">
        <v>8</v>
      </c>
      <c r="E144" s="10">
        <v>1</v>
      </c>
      <c r="F144" s="11" t="s">
        <v>356</v>
      </c>
      <c r="G144" s="9" t="s">
        <v>2</v>
      </c>
      <c r="H144" s="12"/>
      <c r="I144" s="13">
        <v>0</v>
      </c>
      <c r="J144" s="13">
        <v>0</v>
      </c>
      <c r="K144" s="7"/>
      <c r="L144" s="142">
        <f t="shared" si="23"/>
        <v>0</v>
      </c>
      <c r="M144" s="142">
        <f t="shared" si="24"/>
        <v>0</v>
      </c>
      <c r="N144" s="142">
        <f t="shared" si="25"/>
        <v>0</v>
      </c>
      <c r="P144" s="24"/>
    </row>
    <row r="145" spans="1:16" ht="12.75" hidden="1" customHeight="1">
      <c r="A145" s="6"/>
      <c r="B145" s="8" t="s">
        <v>14</v>
      </c>
      <c r="C145" s="9">
        <v>6</v>
      </c>
      <c r="D145" s="10">
        <v>10</v>
      </c>
      <c r="E145" s="10">
        <v>0</v>
      </c>
      <c r="F145" s="11">
        <v>0</v>
      </c>
      <c r="G145" s="9">
        <v>0</v>
      </c>
      <c r="H145" s="12">
        <f>H151+H146</f>
        <v>0</v>
      </c>
      <c r="I145" s="12">
        <f t="shared" ref="I145:J145" si="33">I151+I146</f>
        <v>0</v>
      </c>
      <c r="J145" s="12">
        <f t="shared" si="33"/>
        <v>0</v>
      </c>
      <c r="K145" s="7" t="s">
        <v>0</v>
      </c>
      <c r="L145" s="142">
        <f t="shared" si="23"/>
        <v>0</v>
      </c>
      <c r="M145" s="142">
        <f t="shared" si="24"/>
        <v>0</v>
      </c>
      <c r="N145" s="142">
        <f t="shared" si="25"/>
        <v>0</v>
      </c>
      <c r="P145" s="24"/>
    </row>
    <row r="146" spans="1:16" s="86" customFormat="1" ht="12.75" hidden="1" customHeight="1">
      <c r="A146" s="6"/>
      <c r="B146" s="8" t="s">
        <v>314</v>
      </c>
      <c r="C146" s="9">
        <v>6</v>
      </c>
      <c r="D146" s="10">
        <v>10</v>
      </c>
      <c r="E146" s="10">
        <v>1</v>
      </c>
      <c r="F146" s="11">
        <v>0</v>
      </c>
      <c r="G146" s="9">
        <v>0</v>
      </c>
      <c r="H146" s="12">
        <f>H147</f>
        <v>0</v>
      </c>
      <c r="I146" s="12">
        <f>I147</f>
        <v>0</v>
      </c>
      <c r="J146" s="12">
        <f>J147</f>
        <v>0</v>
      </c>
      <c r="K146" s="7"/>
      <c r="L146" s="142">
        <f t="shared" si="23"/>
        <v>0</v>
      </c>
      <c r="M146" s="142">
        <f t="shared" si="24"/>
        <v>0</v>
      </c>
      <c r="N146" s="142">
        <f t="shared" si="25"/>
        <v>0</v>
      </c>
      <c r="P146" s="24"/>
    </row>
    <row r="147" spans="1:16" s="86" customFormat="1" ht="41.25" hidden="1" customHeight="1">
      <c r="A147" s="6"/>
      <c r="B147" s="8" t="s">
        <v>341</v>
      </c>
      <c r="C147" s="9">
        <v>6</v>
      </c>
      <c r="D147" s="10">
        <v>10</v>
      </c>
      <c r="E147" s="10">
        <v>1</v>
      </c>
      <c r="F147" s="11" t="s">
        <v>17</v>
      </c>
      <c r="G147" s="9">
        <v>0</v>
      </c>
      <c r="H147" s="12">
        <f>H148</f>
        <v>0</v>
      </c>
      <c r="I147" s="12">
        <f t="shared" ref="I147:J147" si="34">I148</f>
        <v>0</v>
      </c>
      <c r="J147" s="12">
        <f t="shared" si="34"/>
        <v>0</v>
      </c>
      <c r="K147" s="7"/>
      <c r="L147" s="142">
        <f t="shared" ref="L147:L164" si="35">H147*1000</f>
        <v>0</v>
      </c>
      <c r="M147" s="142">
        <f t="shared" ref="M147:M164" si="36">I147*1000</f>
        <v>0</v>
      </c>
      <c r="N147" s="142">
        <f t="shared" ref="N147:N164" si="37">J147*1000</f>
        <v>0</v>
      </c>
      <c r="P147" s="24"/>
    </row>
    <row r="148" spans="1:16" s="86" customFormat="1" ht="30.75" hidden="1" customHeight="1">
      <c r="A148" s="6"/>
      <c r="B148" s="8" t="s">
        <v>45</v>
      </c>
      <c r="C148" s="9">
        <v>6</v>
      </c>
      <c r="D148" s="10">
        <v>10</v>
      </c>
      <c r="E148" s="10">
        <v>1</v>
      </c>
      <c r="F148" s="11">
        <v>100900000</v>
      </c>
      <c r="G148" s="9">
        <v>0</v>
      </c>
      <c r="H148" s="12">
        <f>H149+H151</f>
        <v>0</v>
      </c>
      <c r="I148" s="12">
        <f>I149+I151</f>
        <v>0</v>
      </c>
      <c r="J148" s="12">
        <f>J149+J151</f>
        <v>0</v>
      </c>
      <c r="K148" s="7"/>
      <c r="L148" s="142">
        <f t="shared" si="35"/>
        <v>0</v>
      </c>
      <c r="M148" s="142">
        <f t="shared" si="36"/>
        <v>0</v>
      </c>
      <c r="N148" s="142">
        <f t="shared" si="37"/>
        <v>0</v>
      </c>
      <c r="P148" s="24"/>
    </row>
    <row r="149" spans="1:16" s="86" customFormat="1" ht="27.75" hidden="1" customHeight="1">
      <c r="A149" s="6"/>
      <c r="B149" s="8" t="s">
        <v>315</v>
      </c>
      <c r="C149" s="9">
        <v>6</v>
      </c>
      <c r="D149" s="10">
        <v>10</v>
      </c>
      <c r="E149" s="10">
        <v>1</v>
      </c>
      <c r="F149" s="11">
        <v>100900005</v>
      </c>
      <c r="G149" s="9">
        <v>0</v>
      </c>
      <c r="H149" s="12">
        <f>H150</f>
        <v>0</v>
      </c>
      <c r="I149" s="12">
        <f>I150</f>
        <v>0</v>
      </c>
      <c r="J149" s="12">
        <f>J150</f>
        <v>0</v>
      </c>
      <c r="K149" s="7"/>
      <c r="L149" s="142">
        <f t="shared" si="35"/>
        <v>0</v>
      </c>
      <c r="M149" s="142">
        <f t="shared" si="36"/>
        <v>0</v>
      </c>
      <c r="N149" s="142">
        <f t="shared" si="37"/>
        <v>0</v>
      </c>
      <c r="P149" s="24"/>
    </row>
    <row r="150" spans="1:16" s="86" customFormat="1" ht="12.75" hidden="1" customHeight="1">
      <c r="A150" s="6"/>
      <c r="B150" s="8" t="s">
        <v>316</v>
      </c>
      <c r="C150" s="9">
        <v>6</v>
      </c>
      <c r="D150" s="10">
        <v>10</v>
      </c>
      <c r="E150" s="10">
        <v>1</v>
      </c>
      <c r="F150" s="11">
        <v>100900005</v>
      </c>
      <c r="G150" s="9">
        <v>310</v>
      </c>
      <c r="H150" s="12"/>
      <c r="I150" s="12">
        <f>H150</f>
        <v>0</v>
      </c>
      <c r="J150" s="12">
        <f>I150</f>
        <v>0</v>
      </c>
      <c r="K150" s="7"/>
      <c r="L150" s="142">
        <f t="shared" si="35"/>
        <v>0</v>
      </c>
      <c r="M150" s="142">
        <f t="shared" si="36"/>
        <v>0</v>
      </c>
      <c r="N150" s="142">
        <f t="shared" si="37"/>
        <v>0</v>
      </c>
      <c r="P150" s="24"/>
    </row>
    <row r="151" spans="1:16" ht="12.75" hidden="1" customHeight="1">
      <c r="A151" s="6"/>
      <c r="B151" s="8" t="s">
        <v>13</v>
      </c>
      <c r="C151" s="9">
        <v>6</v>
      </c>
      <c r="D151" s="10">
        <v>10</v>
      </c>
      <c r="E151" s="10">
        <v>3</v>
      </c>
      <c r="F151" s="11">
        <v>0</v>
      </c>
      <c r="G151" s="9">
        <v>0</v>
      </c>
      <c r="H151" s="12">
        <f>H152</f>
        <v>0</v>
      </c>
      <c r="I151" s="12">
        <f>I152</f>
        <v>0</v>
      </c>
      <c r="J151" s="12">
        <f>J152</f>
        <v>0</v>
      </c>
      <c r="K151" s="7" t="s">
        <v>0</v>
      </c>
      <c r="L151" s="142">
        <f t="shared" si="35"/>
        <v>0</v>
      </c>
      <c r="M151" s="142">
        <f t="shared" si="36"/>
        <v>0</v>
      </c>
      <c r="N151" s="142">
        <f t="shared" si="37"/>
        <v>0</v>
      </c>
      <c r="P151" s="24"/>
    </row>
    <row r="152" spans="1:16" ht="41.25" hidden="1" customHeight="1">
      <c r="A152" s="6"/>
      <c r="B152" s="8" t="s">
        <v>341</v>
      </c>
      <c r="C152" s="9">
        <v>6</v>
      </c>
      <c r="D152" s="10">
        <v>10</v>
      </c>
      <c r="E152" s="10">
        <v>3</v>
      </c>
      <c r="F152" s="11" t="s">
        <v>17</v>
      </c>
      <c r="G152" s="9">
        <v>0</v>
      </c>
      <c r="H152" s="12">
        <f>H153</f>
        <v>0</v>
      </c>
      <c r="I152" s="12">
        <f t="shared" ref="I152:J152" si="38">I153</f>
        <v>0</v>
      </c>
      <c r="J152" s="12">
        <f t="shared" si="38"/>
        <v>0</v>
      </c>
      <c r="K152" s="7" t="s">
        <v>0</v>
      </c>
      <c r="L152" s="142">
        <f t="shared" si="35"/>
        <v>0</v>
      </c>
      <c r="M152" s="142">
        <f t="shared" si="36"/>
        <v>0</v>
      </c>
      <c r="N152" s="142">
        <f t="shared" si="37"/>
        <v>0</v>
      </c>
      <c r="P152" s="24"/>
    </row>
    <row r="153" spans="1:16" ht="28.5" hidden="1" customHeight="1">
      <c r="A153" s="6"/>
      <c r="B153" s="8" t="s">
        <v>84</v>
      </c>
      <c r="C153" s="9">
        <v>6</v>
      </c>
      <c r="D153" s="10">
        <v>10</v>
      </c>
      <c r="E153" s="10">
        <v>3</v>
      </c>
      <c r="F153" s="11">
        <v>100500000</v>
      </c>
      <c r="G153" s="9">
        <v>0</v>
      </c>
      <c r="H153" s="12">
        <f>H154+H156</f>
        <v>0</v>
      </c>
      <c r="I153" s="12">
        <f>I154+I156</f>
        <v>0</v>
      </c>
      <c r="J153" s="12">
        <f>J154+J156</f>
        <v>0</v>
      </c>
      <c r="K153" s="7" t="s">
        <v>0</v>
      </c>
      <c r="L153" s="142">
        <f t="shared" si="35"/>
        <v>0</v>
      </c>
      <c r="M153" s="142">
        <f t="shared" si="36"/>
        <v>0</v>
      </c>
      <c r="N153" s="142">
        <f t="shared" si="37"/>
        <v>0</v>
      </c>
      <c r="P153" s="24"/>
    </row>
    <row r="154" spans="1:16" ht="19.5" hidden="1" customHeight="1">
      <c r="A154" s="6"/>
      <c r="B154" s="8" t="s">
        <v>85</v>
      </c>
      <c r="C154" s="9">
        <v>6</v>
      </c>
      <c r="D154" s="10">
        <v>10</v>
      </c>
      <c r="E154" s="10">
        <v>3</v>
      </c>
      <c r="F154" s="11">
        <v>100500001</v>
      </c>
      <c r="G154" s="9">
        <v>0</v>
      </c>
      <c r="H154" s="12">
        <f>H155</f>
        <v>0</v>
      </c>
      <c r="I154" s="12">
        <f>I155</f>
        <v>0</v>
      </c>
      <c r="J154" s="12">
        <f>J155</f>
        <v>0</v>
      </c>
      <c r="K154" s="7" t="s">
        <v>0</v>
      </c>
      <c r="L154" s="142">
        <f t="shared" si="35"/>
        <v>0</v>
      </c>
      <c r="M154" s="142">
        <f t="shared" si="36"/>
        <v>0</v>
      </c>
      <c r="N154" s="142">
        <f t="shared" si="37"/>
        <v>0</v>
      </c>
      <c r="P154" s="24"/>
    </row>
    <row r="155" spans="1:16" ht="18" hidden="1" customHeight="1">
      <c r="A155" s="6"/>
      <c r="B155" s="8" t="s">
        <v>11</v>
      </c>
      <c r="C155" s="9">
        <v>6</v>
      </c>
      <c r="D155" s="10">
        <v>10</v>
      </c>
      <c r="E155" s="10">
        <v>3</v>
      </c>
      <c r="F155" s="11">
        <v>100500001</v>
      </c>
      <c r="G155" s="9">
        <v>320</v>
      </c>
      <c r="H155" s="12"/>
      <c r="I155" s="12"/>
      <c r="J155" s="12"/>
      <c r="K155" s="7" t="s">
        <v>0</v>
      </c>
      <c r="L155" s="142">
        <f t="shared" si="35"/>
        <v>0</v>
      </c>
      <c r="M155" s="142">
        <f t="shared" si="36"/>
        <v>0</v>
      </c>
      <c r="N155" s="142">
        <f t="shared" si="37"/>
        <v>0</v>
      </c>
      <c r="P155" s="24"/>
    </row>
    <row r="156" spans="1:16" ht="28.5" hidden="1" customHeight="1">
      <c r="A156" s="6"/>
      <c r="B156" s="8" t="s">
        <v>86</v>
      </c>
      <c r="C156" s="9">
        <v>6</v>
      </c>
      <c r="D156" s="10">
        <v>10</v>
      </c>
      <c r="E156" s="10">
        <v>3</v>
      </c>
      <c r="F156" s="11">
        <v>100500002</v>
      </c>
      <c r="G156" s="9">
        <v>0</v>
      </c>
      <c r="H156" s="12">
        <f>H157</f>
        <v>0</v>
      </c>
      <c r="I156" s="12">
        <f>I157</f>
        <v>0</v>
      </c>
      <c r="J156" s="12">
        <f>J157</f>
        <v>0</v>
      </c>
      <c r="K156" s="7" t="s">
        <v>0</v>
      </c>
      <c r="L156" s="142">
        <f t="shared" si="35"/>
        <v>0</v>
      </c>
      <c r="M156" s="142">
        <f t="shared" si="36"/>
        <v>0</v>
      </c>
      <c r="N156" s="142">
        <f t="shared" si="37"/>
        <v>0</v>
      </c>
      <c r="P156" s="24"/>
    </row>
    <row r="157" spans="1:16" ht="18.75" hidden="1" customHeight="1">
      <c r="A157" s="6"/>
      <c r="B157" s="8" t="s">
        <v>11</v>
      </c>
      <c r="C157" s="9">
        <v>6</v>
      </c>
      <c r="D157" s="10">
        <v>10</v>
      </c>
      <c r="E157" s="10">
        <v>3</v>
      </c>
      <c r="F157" s="11">
        <v>100500002</v>
      </c>
      <c r="G157" s="9">
        <v>320</v>
      </c>
      <c r="H157" s="12"/>
      <c r="I157" s="12"/>
      <c r="J157" s="12"/>
      <c r="K157" s="7" t="s">
        <v>0</v>
      </c>
      <c r="L157" s="142">
        <f t="shared" si="35"/>
        <v>0</v>
      </c>
      <c r="M157" s="142">
        <f t="shared" si="36"/>
        <v>0</v>
      </c>
      <c r="N157" s="142">
        <f t="shared" si="37"/>
        <v>0</v>
      </c>
      <c r="P157" s="24"/>
    </row>
    <row r="158" spans="1:16" ht="12.75" hidden="1" customHeight="1">
      <c r="A158" s="6"/>
      <c r="B158" s="8" t="s">
        <v>10</v>
      </c>
      <c r="C158" s="9">
        <v>6</v>
      </c>
      <c r="D158" s="10">
        <v>11</v>
      </c>
      <c r="E158" s="10">
        <v>0</v>
      </c>
      <c r="F158" s="11">
        <v>0</v>
      </c>
      <c r="G158" s="9">
        <v>0</v>
      </c>
      <c r="H158" s="12">
        <f>H159</f>
        <v>0</v>
      </c>
      <c r="I158" s="12">
        <f t="shared" ref="I158:J162" si="39">I159</f>
        <v>0</v>
      </c>
      <c r="J158" s="12">
        <f t="shared" si="39"/>
        <v>0</v>
      </c>
      <c r="K158" s="7" t="s">
        <v>0</v>
      </c>
      <c r="L158" s="142">
        <f t="shared" si="35"/>
        <v>0</v>
      </c>
      <c r="M158" s="142">
        <f t="shared" si="36"/>
        <v>0</v>
      </c>
      <c r="N158" s="142">
        <f t="shared" si="37"/>
        <v>0</v>
      </c>
      <c r="P158" s="24"/>
    </row>
    <row r="159" spans="1:16" ht="12.75" hidden="1" customHeight="1">
      <c r="A159" s="6"/>
      <c r="B159" s="8" t="s">
        <v>9</v>
      </c>
      <c r="C159" s="9">
        <v>6</v>
      </c>
      <c r="D159" s="10">
        <v>11</v>
      </c>
      <c r="E159" s="10">
        <v>1</v>
      </c>
      <c r="F159" s="11">
        <v>0</v>
      </c>
      <c r="G159" s="9">
        <v>0</v>
      </c>
      <c r="H159" s="12">
        <f>H160</f>
        <v>0</v>
      </c>
      <c r="I159" s="12">
        <f t="shared" si="39"/>
        <v>0</v>
      </c>
      <c r="J159" s="12">
        <f t="shared" si="39"/>
        <v>0</v>
      </c>
      <c r="K159" s="7" t="s">
        <v>0</v>
      </c>
      <c r="L159" s="142">
        <f t="shared" si="35"/>
        <v>0</v>
      </c>
      <c r="M159" s="142">
        <f t="shared" si="36"/>
        <v>0</v>
      </c>
      <c r="N159" s="142">
        <f t="shared" si="37"/>
        <v>0</v>
      </c>
      <c r="P159" s="24"/>
    </row>
    <row r="160" spans="1:16" ht="42.75" hidden="1" customHeight="1">
      <c r="A160" s="6"/>
      <c r="B160" s="8" t="s">
        <v>341</v>
      </c>
      <c r="C160" s="9">
        <v>6</v>
      </c>
      <c r="D160" s="10">
        <v>11</v>
      </c>
      <c r="E160" s="10">
        <v>1</v>
      </c>
      <c r="F160" s="11" t="s">
        <v>17</v>
      </c>
      <c r="G160" s="9">
        <v>0</v>
      </c>
      <c r="H160" s="12">
        <f>H161</f>
        <v>0</v>
      </c>
      <c r="I160" s="12">
        <f t="shared" si="39"/>
        <v>0</v>
      </c>
      <c r="J160" s="12">
        <f t="shared" si="39"/>
        <v>0</v>
      </c>
      <c r="K160" s="7" t="s">
        <v>0</v>
      </c>
      <c r="L160" s="142">
        <f t="shared" si="35"/>
        <v>0</v>
      </c>
      <c r="M160" s="142">
        <f t="shared" si="36"/>
        <v>0</v>
      </c>
      <c r="N160" s="142">
        <f t="shared" si="37"/>
        <v>0</v>
      </c>
      <c r="P160" s="24"/>
    </row>
    <row r="161" spans="1:18" ht="24.75" hidden="1" customHeight="1">
      <c r="A161" s="6"/>
      <c r="B161" s="8" t="s">
        <v>87</v>
      </c>
      <c r="C161" s="9">
        <v>6</v>
      </c>
      <c r="D161" s="10">
        <v>11</v>
      </c>
      <c r="E161" s="10">
        <v>1</v>
      </c>
      <c r="F161" s="11">
        <v>100400000</v>
      </c>
      <c r="G161" s="9">
        <v>0</v>
      </c>
      <c r="H161" s="12">
        <f>H162</f>
        <v>0</v>
      </c>
      <c r="I161" s="12">
        <f t="shared" si="39"/>
        <v>0</v>
      </c>
      <c r="J161" s="12">
        <f t="shared" si="39"/>
        <v>0</v>
      </c>
      <c r="K161" s="7" t="s">
        <v>0</v>
      </c>
      <c r="L161" s="142">
        <f t="shared" si="35"/>
        <v>0</v>
      </c>
      <c r="M161" s="142">
        <f t="shared" si="36"/>
        <v>0</v>
      </c>
      <c r="N161" s="142">
        <f t="shared" si="37"/>
        <v>0</v>
      </c>
      <c r="P161" s="24"/>
    </row>
    <row r="162" spans="1:18" ht="40.5" hidden="1" customHeight="1">
      <c r="A162" s="6"/>
      <c r="B162" s="8" t="s">
        <v>88</v>
      </c>
      <c r="C162" s="9">
        <v>6</v>
      </c>
      <c r="D162" s="10">
        <v>11</v>
      </c>
      <c r="E162" s="10">
        <v>1</v>
      </c>
      <c r="F162" s="11">
        <v>100400001</v>
      </c>
      <c r="G162" s="9">
        <v>0</v>
      </c>
      <c r="H162" s="12">
        <f>H163</f>
        <v>0</v>
      </c>
      <c r="I162" s="12">
        <f t="shared" si="39"/>
        <v>0</v>
      </c>
      <c r="J162" s="12">
        <f t="shared" si="39"/>
        <v>0</v>
      </c>
      <c r="K162" s="7" t="s">
        <v>0</v>
      </c>
      <c r="L162" s="142">
        <f t="shared" si="35"/>
        <v>0</v>
      </c>
      <c r="M162" s="142">
        <f t="shared" si="36"/>
        <v>0</v>
      </c>
      <c r="N162" s="142">
        <f t="shared" si="37"/>
        <v>0</v>
      </c>
      <c r="P162" s="24"/>
    </row>
    <row r="163" spans="1:18" ht="27.75" hidden="1" customHeight="1">
      <c r="A163" s="6"/>
      <c r="B163" s="8" t="s">
        <v>3</v>
      </c>
      <c r="C163" s="9">
        <v>6</v>
      </c>
      <c r="D163" s="10">
        <v>11</v>
      </c>
      <c r="E163" s="10">
        <v>1</v>
      </c>
      <c r="F163" s="11">
        <v>100400001</v>
      </c>
      <c r="G163" s="9">
        <v>240</v>
      </c>
      <c r="H163" s="12"/>
      <c r="I163" s="13">
        <f>H163</f>
        <v>0</v>
      </c>
      <c r="J163" s="13">
        <f>I163</f>
        <v>0</v>
      </c>
      <c r="K163" s="7" t="s">
        <v>0</v>
      </c>
      <c r="L163" s="142">
        <f t="shared" si="35"/>
        <v>0</v>
      </c>
      <c r="M163" s="142">
        <f t="shared" si="36"/>
        <v>0</v>
      </c>
      <c r="N163" s="142">
        <f t="shared" si="37"/>
        <v>0</v>
      </c>
      <c r="P163" s="24"/>
    </row>
    <row r="164" spans="1:18" s="126" customFormat="1" ht="18.75" customHeight="1">
      <c r="A164" s="6"/>
      <c r="B164" s="8" t="s">
        <v>361</v>
      </c>
      <c r="C164" s="9">
        <v>38</v>
      </c>
      <c r="D164" s="10">
        <v>99</v>
      </c>
      <c r="E164" s="10">
        <v>0</v>
      </c>
      <c r="F164" s="11">
        <v>0</v>
      </c>
      <c r="G164" s="9">
        <v>0</v>
      </c>
      <c r="H164" s="12">
        <v>0</v>
      </c>
      <c r="I164" s="13">
        <v>105</v>
      </c>
      <c r="J164" s="13">
        <v>210</v>
      </c>
      <c r="K164" s="7"/>
      <c r="L164" s="142">
        <f t="shared" si="35"/>
        <v>0</v>
      </c>
      <c r="M164" s="142">
        <f t="shared" si="36"/>
        <v>105000</v>
      </c>
      <c r="N164" s="142">
        <f t="shared" si="37"/>
        <v>210000</v>
      </c>
      <c r="P164" s="24">
        <f>M135-L135</f>
        <v>-412060</v>
      </c>
      <c r="R164" s="126">
        <f>R140-N135</f>
        <v>86002.409999999974</v>
      </c>
    </row>
    <row r="165" spans="1:18" ht="18.75" customHeight="1">
      <c r="A165" s="15"/>
      <c r="B165" s="164" t="s">
        <v>1</v>
      </c>
      <c r="C165" s="165"/>
      <c r="D165" s="165"/>
      <c r="E165" s="165"/>
      <c r="F165" s="165"/>
      <c r="G165" s="170"/>
      <c r="H165" s="14">
        <f>H7</f>
        <v>5255.5596700000006</v>
      </c>
      <c r="I165" s="14">
        <f>I7</f>
        <v>4162.2371999999996</v>
      </c>
      <c r="J165" s="14">
        <f>J7</f>
        <v>4214.2098900000001</v>
      </c>
      <c r="K165" s="2" t="s">
        <v>0</v>
      </c>
      <c r="L165" s="143">
        <f t="shared" ref="L165" si="40">H165*1000</f>
        <v>5255559.6700000009</v>
      </c>
      <c r="M165" s="143">
        <f t="shared" ref="M165" si="41">I165*1000</f>
        <v>4162237.1999999997</v>
      </c>
      <c r="N165" s="143">
        <f t="shared" ref="N165" si="42">J165*1000</f>
        <v>4214209.8899999997</v>
      </c>
    </row>
    <row r="166" spans="1:18" ht="11.25" customHeight="1">
      <c r="A166" s="15"/>
      <c r="B166" s="4"/>
      <c r="C166" s="4"/>
      <c r="D166" s="4"/>
      <c r="E166" s="4"/>
      <c r="F166" s="4"/>
      <c r="G166" s="4"/>
      <c r="H166" s="3"/>
      <c r="I166" s="3"/>
      <c r="J166" s="3"/>
      <c r="K166" s="2" t="s">
        <v>0</v>
      </c>
      <c r="P166" s="144">
        <v>4290048.26</v>
      </c>
    </row>
    <row r="167" spans="1:18">
      <c r="P167" s="23">
        <f>P166-N165</f>
        <v>75838.370000000112</v>
      </c>
    </row>
    <row r="169" spans="1:18">
      <c r="H169" s="23">
        <f>Доходы!C62</f>
        <v>4894.0619800000004</v>
      </c>
      <c r="I169" s="23">
        <f>Доходы!D62</f>
        <v>4162.2395100000003</v>
      </c>
      <c r="J169" s="23">
        <f>Доходы!E62</f>
        <v>4214.2121999999999</v>
      </c>
    </row>
    <row r="171" spans="1:18">
      <c r="H171" s="22">
        <f>H169-H165</f>
        <v>-361.49769000000015</v>
      </c>
      <c r="I171" s="22">
        <f>I169-I165</f>
        <v>2.3100000007616472E-3</v>
      </c>
      <c r="J171" s="22">
        <f>J169-J165</f>
        <v>2.3099999998521525E-3</v>
      </c>
      <c r="L171" s="23"/>
      <c r="M171" s="23"/>
      <c r="N171" s="23"/>
    </row>
    <row r="172" spans="1:18">
      <c r="I172" s="23"/>
      <c r="J172" s="23"/>
      <c r="L172" s="24"/>
      <c r="M172" s="25"/>
    </row>
    <row r="173" spans="1:18">
      <c r="G173" s="86" t="s">
        <v>317</v>
      </c>
      <c r="H173" s="23">
        <f>H169*1000</f>
        <v>4894061.9800000004</v>
      </c>
      <c r="I173" s="23">
        <f t="shared" ref="I173:J173" si="43">I169*1000</f>
        <v>4162239.5100000002</v>
      </c>
      <c r="J173" s="23">
        <f t="shared" si="43"/>
        <v>4214212.2</v>
      </c>
      <c r="L173" s="24"/>
      <c r="M173" s="25"/>
    </row>
    <row r="174" spans="1:18">
      <c r="G174" s="86" t="s">
        <v>318</v>
      </c>
      <c r="H174" s="23">
        <f>H165*1000</f>
        <v>5255559.6700000009</v>
      </c>
      <c r="I174" s="23">
        <f t="shared" ref="I174:J174" si="44">I165*1000</f>
        <v>4162237.1999999997</v>
      </c>
      <c r="J174" s="23">
        <f t="shared" si="44"/>
        <v>4214209.8899999997</v>
      </c>
      <c r="L174" s="24"/>
      <c r="M174" s="25"/>
    </row>
    <row r="175" spans="1:18">
      <c r="L175" s="24"/>
      <c r="M175" s="25"/>
    </row>
    <row r="176" spans="1:18">
      <c r="G176" s="86" t="s">
        <v>319</v>
      </c>
      <c r="H176" s="23">
        <f>H173-H174</f>
        <v>-361497.69000000041</v>
      </c>
      <c r="I176" s="23">
        <f t="shared" ref="I176:J176" si="45">I173-I174</f>
        <v>2.3100000005215406</v>
      </c>
      <c r="J176" s="23">
        <f t="shared" si="45"/>
        <v>2.3100000005215406</v>
      </c>
    </row>
    <row r="178" spans="9:10">
      <c r="I178" s="1">
        <f>I169*2.5/100</f>
        <v>104.05598775</v>
      </c>
      <c r="J178" s="140">
        <f>J169*5/100</f>
        <v>210.71061</v>
      </c>
    </row>
  </sheetData>
  <mergeCells count="8">
    <mergeCell ref="H1:J1"/>
    <mergeCell ref="B165:G165"/>
    <mergeCell ref="C4:G4"/>
    <mergeCell ref="A2:J2"/>
    <mergeCell ref="I4:I5"/>
    <mergeCell ref="J4:J5"/>
    <mergeCell ref="H4:H5"/>
    <mergeCell ref="B4:B5"/>
  </mergeCells>
  <pageMargins left="0.78740157480314965" right="0.39370078740157483" top="0.59055118110236227" bottom="0.39370078740157483" header="0.51181102362204722" footer="0.51181102362204722"/>
  <pageSetup paperSize="9" scale="79" fitToHeight="0" orientation="landscape" r:id="rId1"/>
  <headerFooter alignWithMargins="0"/>
  <rowBreaks count="2" manualBreakCount="2">
    <brk id="46" max="9" man="1"/>
    <brk id="92"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8</vt:i4>
      </vt:variant>
    </vt:vector>
  </HeadingPairs>
  <TitlesOfParts>
    <vt:vector size="15" baseType="lpstr">
      <vt:lpstr>ПереченьГАД</vt:lpstr>
      <vt:lpstr>ПереченьИФД</vt:lpstr>
      <vt:lpstr>Нормативы</vt:lpstr>
      <vt:lpstr>Источники</vt:lpstr>
      <vt:lpstr>Доходы</vt:lpstr>
      <vt:lpstr>РзПз</vt:lpstr>
      <vt:lpstr>Ведомственная</vt:lpstr>
      <vt:lpstr>ПереченьИФД!__bookmark_5</vt:lpstr>
      <vt:lpstr>Ведомственная!Заголовки_для_печати</vt:lpstr>
      <vt:lpstr>Доходы!Заголовки_для_печати</vt:lpstr>
      <vt:lpstr>Нормативы!Заголовки_для_печати</vt:lpstr>
      <vt:lpstr>Ведомственная!Область_печати</vt:lpstr>
      <vt:lpstr>Источники!Область_печати</vt:lpstr>
      <vt:lpstr>ПереченьГАД!Область_печати</vt:lpstr>
      <vt:lpstr>РзПз!Область_печати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Nehaev</dc:creator>
  <cp:lastModifiedBy>Sukhorechka</cp:lastModifiedBy>
  <cp:lastPrinted>2021-04-23T08:37:04Z</cp:lastPrinted>
  <dcterms:created xsi:type="dcterms:W3CDTF">2017-12-21T04:50:24Z</dcterms:created>
  <dcterms:modified xsi:type="dcterms:W3CDTF">2021-04-23T08:40:28Z</dcterms:modified>
</cp:coreProperties>
</file>